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0"/>
  </bookViews>
  <sheets>
    <sheet name="Table 8-3" sheetId="1" r:id="rId1"/>
    <sheet name="Table 8-2" sheetId="2" r:id="rId2"/>
    <sheet name="CONSTRUCT SUMMARY" sheetId="3" r:id="rId3"/>
    <sheet name="MAINTENANCEANDCONSTRUCTION" sheetId="4" r:id="rId4"/>
  </sheets>
  <definedNames>
    <definedName name="_xlnm.Print_Area" localSheetId="1">'Table 8-2'!$A$2:$AA$52</definedName>
    <definedName name="_xlnm.Print_Area" localSheetId="0">'Table 8-3'!$A$2:$AA$63</definedName>
  </definedNames>
  <calcPr fullCalcOnLoad="1"/>
</workbook>
</file>

<file path=xl/sharedStrings.xml><?xml version="1.0" encoding="utf-8"?>
<sst xmlns="http://schemas.openxmlformats.org/spreadsheetml/2006/main" count="1999" uniqueCount="138">
  <si>
    <t>NORTH CAROLINA DEPARTMENT OF TRANSPORTATION</t>
  </si>
  <si>
    <t>MAINTENANCE EXPENDITURES BY COUNTY</t>
  </si>
  <si>
    <t>FROM 1990 TO 2007</t>
  </si>
  <si>
    <t>FORECAST</t>
  </si>
  <si>
    <t>MAINTENANCE</t>
  </si>
  <si>
    <t>ROWAN</t>
  </si>
  <si>
    <t>CABARRUS</t>
  </si>
  <si>
    <t>MECKLENBURG</t>
  </si>
  <si>
    <t>UNION</t>
  </si>
  <si>
    <t>GASTON</t>
  </si>
  <si>
    <t>STATE WIDE</t>
  </si>
  <si>
    <t xml:space="preserve"> </t>
  </si>
  <si>
    <t>FY 91-2007</t>
  </si>
  <si>
    <t>CONSTRUCTION EXPENDITURES BY COUNTY</t>
  </si>
  <si>
    <t>CONSTRUCTION</t>
  </si>
  <si>
    <t>COUNTY</t>
  </si>
  <si>
    <t>POWELL BILL ALLOCATION BY COUNTY</t>
  </si>
  <si>
    <t xml:space="preserve">Powell Bill </t>
  </si>
  <si>
    <t>Allocation</t>
  </si>
  <si>
    <t>MAINTENANCE AND CONSTRUCTION EXPENDITURES BY COUNTY</t>
  </si>
  <si>
    <t>FOR THE LAST THIRTEEN FISCAL YEARS</t>
  </si>
  <si>
    <t>FY 1990</t>
  </si>
  <si>
    <t>|</t>
  </si>
  <si>
    <t>FY 1991</t>
  </si>
  <si>
    <t>FY 1992</t>
  </si>
  <si>
    <t>FY 1993</t>
  </si>
  <si>
    <t>FY 1994</t>
  </si>
  <si>
    <t>FY 1995</t>
  </si>
  <si>
    <t>FY 1996</t>
  </si>
  <si>
    <t>FY 1997</t>
  </si>
  <si>
    <t>FY 1998</t>
  </si>
  <si>
    <t>FY 1999</t>
  </si>
  <si>
    <t>FY 2000</t>
  </si>
  <si>
    <t>FY 2001</t>
  </si>
  <si>
    <t>FY 2002</t>
  </si>
  <si>
    <t>FY2003</t>
  </si>
  <si>
    <t>FY2004</t>
  </si>
  <si>
    <t>FY2005</t>
  </si>
  <si>
    <t>FY2006</t>
  </si>
  <si>
    <t>FY2007</t>
  </si>
  <si>
    <t>BERTIE</t>
  </si>
  <si>
    <t>CAMDEN</t>
  </si>
  <si>
    <t>CHOWAN</t>
  </si>
  <si>
    <t>CURRITUCK</t>
  </si>
  <si>
    <t>DARE</t>
  </si>
  <si>
    <t>GATES</t>
  </si>
  <si>
    <t>HERTFORD</t>
  </si>
  <si>
    <t>HYDE</t>
  </si>
  <si>
    <t>MARTIN</t>
  </si>
  <si>
    <t>NORTHAMPTON</t>
  </si>
  <si>
    <t>PASQUOTANK</t>
  </si>
  <si>
    <t>PERQUIMANS</t>
  </si>
  <si>
    <t>TYRRELL</t>
  </si>
  <si>
    <t>WASHINGTON</t>
  </si>
  <si>
    <t>BEAUFORT</t>
  </si>
  <si>
    <t>CARTERET</t>
  </si>
  <si>
    <t>CRAVEN</t>
  </si>
  <si>
    <t>GREENE</t>
  </si>
  <si>
    <t>JONES</t>
  </si>
  <si>
    <t>LENOIR</t>
  </si>
  <si>
    <t>PAMLICO</t>
  </si>
  <si>
    <t>PITT</t>
  </si>
  <si>
    <t>BRUNSWICK</t>
  </si>
  <si>
    <t>DUPLIN</t>
  </si>
  <si>
    <t>NEW HANOVER</t>
  </si>
  <si>
    <t>ONSLOW</t>
  </si>
  <si>
    <t>PENDER</t>
  </si>
  <si>
    <t>SAMPSON</t>
  </si>
  <si>
    <t>EDGECOMBE</t>
  </si>
  <si>
    <t>HALIFAX</t>
  </si>
  <si>
    <t>JOHNSTON</t>
  </si>
  <si>
    <t>NASH</t>
  </si>
  <si>
    <t>WAYNE</t>
  </si>
  <si>
    <t>WILSON</t>
  </si>
  <si>
    <t>DURHAM</t>
  </si>
  <si>
    <t>FRANKLIN</t>
  </si>
  <si>
    <t>GRANVILLE</t>
  </si>
  <si>
    <t>PERSON</t>
  </si>
  <si>
    <t>VANCE</t>
  </si>
  <si>
    <t>WAKE</t>
  </si>
  <si>
    <t>WARREN</t>
  </si>
  <si>
    <t>BLADEN</t>
  </si>
  <si>
    <t>COLUMBUS</t>
  </si>
  <si>
    <t>CUMBERLAND</t>
  </si>
  <si>
    <t>HARNETT</t>
  </si>
  <si>
    <t>ROBESON</t>
  </si>
  <si>
    <t>ALAMANCE</t>
  </si>
  <si>
    <t>CASWELL</t>
  </si>
  <si>
    <t>GUILFORD</t>
  </si>
  <si>
    <t>ORANGE</t>
  </si>
  <si>
    <t>ROCKINGHAM</t>
  </si>
  <si>
    <t>CHATHAM</t>
  </si>
  <si>
    <t>HOKE</t>
  </si>
  <si>
    <t>LEE</t>
  </si>
  <si>
    <t>MONTGOMERY</t>
  </si>
  <si>
    <t>MOORE</t>
  </si>
  <si>
    <t>RANDOLPH</t>
  </si>
  <si>
    <t>RICHMOND</t>
  </si>
  <si>
    <t>SCOTLAND</t>
  </si>
  <si>
    <t>DAVIDSON</t>
  </si>
  <si>
    <t>DAVIE</t>
  </si>
  <si>
    <t>FORSYTH</t>
  </si>
  <si>
    <t>STOKES</t>
  </si>
  <si>
    <t>ANSON</t>
  </si>
  <si>
    <t>STANLY</t>
  </si>
  <si>
    <t>ALLEGHANY</t>
  </si>
  <si>
    <t>ASHE</t>
  </si>
  <si>
    <t>AVERY</t>
  </si>
  <si>
    <t>CALDWELL</t>
  </si>
  <si>
    <t>SURRY</t>
  </si>
  <si>
    <t>WATAUGA</t>
  </si>
  <si>
    <t>WILKES</t>
  </si>
  <si>
    <t>YADKIN</t>
  </si>
  <si>
    <t>ALEXANDER</t>
  </si>
  <si>
    <t>CATAWBA</t>
  </si>
  <si>
    <t>CLEVELAND</t>
  </si>
  <si>
    <t>IREDELL</t>
  </si>
  <si>
    <t>LINCOLN</t>
  </si>
  <si>
    <t>BUNCOMBE</t>
  </si>
  <si>
    <t>BURKE</t>
  </si>
  <si>
    <t>MADISON</t>
  </si>
  <si>
    <t>MCDOWELL</t>
  </si>
  <si>
    <t>MITCHELL</t>
  </si>
  <si>
    <t>RUTHERFORD</t>
  </si>
  <si>
    <t>YANCEY</t>
  </si>
  <si>
    <t>CHEROKEE</t>
  </si>
  <si>
    <t>CLAY</t>
  </si>
  <si>
    <t>GRAHAM</t>
  </si>
  <si>
    <t>HAYWOOD</t>
  </si>
  <si>
    <t>HENDERSON</t>
  </si>
  <si>
    <t>JACKSON</t>
  </si>
  <si>
    <t>MACON</t>
  </si>
  <si>
    <t>POLK</t>
  </si>
  <si>
    <t>SWAIN</t>
  </si>
  <si>
    <t>TRANSYLVANIA</t>
  </si>
  <si>
    <t>FORECAST**</t>
  </si>
  <si>
    <t xml:space="preserve">**Assumes 1% Contingency for Non-Roadway Maintenance i.e. lighting, traffic signals, traffic cameras, etc.  </t>
  </si>
  <si>
    <t>FROM 2010 TO 2050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</si>
</sst>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42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42" applyFont="1" applyAlignment="1">
      <alignment horizontal="center"/>
    </xf>
    <xf numFmtId="4" fontId="2" fillId="0" borderId="0" xfId="42" applyNumberFormat="1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39" fontId="0" fillId="33" borderId="0" xfId="0" applyNumberFormat="1" applyFill="1" applyAlignment="1">
      <alignment/>
    </xf>
    <xf numFmtId="43" fontId="0" fillId="33" borderId="0" xfId="42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3" fontId="0" fillId="33" borderId="0" xfId="42" applyFont="1" applyFill="1" applyAlignment="1">
      <alignment/>
    </xf>
    <xf numFmtId="39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42" applyFont="1" applyFill="1" applyAlignment="1">
      <alignment/>
    </xf>
    <xf numFmtId="0" fontId="3" fillId="0" borderId="0" xfId="0" applyFont="1" applyAlignment="1">
      <alignment/>
    </xf>
    <xf numFmtId="39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42" applyNumberFormat="1" applyFont="1" applyAlignment="1">
      <alignment horizontal="center"/>
    </xf>
    <xf numFmtId="43" fontId="0" fillId="33" borderId="0" xfId="42" applyFill="1" applyAlignment="1">
      <alignment/>
    </xf>
    <xf numFmtId="43" fontId="0" fillId="0" borderId="0" xfId="42" applyAlignment="1">
      <alignment/>
    </xf>
    <xf numFmtId="43" fontId="0" fillId="0" borderId="0" xfId="42" applyFont="1" applyAlignment="1">
      <alignment/>
    </xf>
    <xf numFmtId="1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44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39" fontId="1" fillId="0" borderId="0" xfId="0" applyNumberFormat="1" applyFont="1" applyAlignment="1">
      <alignment/>
    </xf>
    <xf numFmtId="39" fontId="0" fillId="33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4" fontId="1" fillId="0" borderId="0" xfId="0" applyNumberFormat="1" applyFont="1" applyAlignment="1">
      <alignment/>
    </xf>
    <xf numFmtId="43" fontId="0" fillId="0" borderId="0" xfId="42" applyFont="1" applyAlignment="1">
      <alignment/>
    </xf>
    <xf numFmtId="39" fontId="0" fillId="0" borderId="10" xfId="0" applyNumberFormat="1" applyBorder="1" applyAlignment="1">
      <alignment/>
    </xf>
    <xf numFmtId="43" fontId="0" fillId="0" borderId="10" xfId="42" applyFont="1" applyBorder="1" applyAlignment="1">
      <alignment/>
    </xf>
    <xf numFmtId="43" fontId="0" fillId="0" borderId="10" xfId="42" applyBorder="1" applyAlignment="1">
      <alignment/>
    </xf>
    <xf numFmtId="167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0" applyFill="1" applyAlignment="1">
      <alignment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3" fontId="0" fillId="0" borderId="11" xfId="42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2" fillId="0" borderId="11" xfId="42" applyFont="1" applyBorder="1" applyAlignment="1">
      <alignment horizontal="center"/>
    </xf>
    <xf numFmtId="4" fontId="2" fillId="0" borderId="11" xfId="42" applyNumberFormat="1" applyFont="1" applyBorder="1" applyAlignment="1">
      <alignment horizontal="center"/>
    </xf>
    <xf numFmtId="1" fontId="1" fillId="0" borderId="11" xfId="0" applyNumberFormat="1" applyFont="1" applyBorder="1" applyAlignment="1">
      <alignment/>
    </xf>
    <xf numFmtId="39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1" xfId="42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44" fontId="0" fillId="0" borderId="11" xfId="44" applyNumberFormat="1" applyFont="1" applyFill="1" applyBorder="1" applyAlignment="1">
      <alignment horizontal="right"/>
    </xf>
    <xf numFmtId="169" fontId="0" fillId="0" borderId="11" xfId="44" applyNumberFormat="1" applyFont="1" applyFill="1" applyBorder="1" applyAlignment="1">
      <alignment horizontal="right"/>
    </xf>
    <xf numFmtId="169" fontId="0" fillId="0" borderId="11" xfId="44" applyNumberFormat="1" applyFont="1" applyFill="1" applyBorder="1" applyAlignment="1">
      <alignment/>
    </xf>
    <xf numFmtId="4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4" fontId="0" fillId="0" borderId="11" xfId="44" applyNumberFormat="1" applyFont="1" applyFill="1" applyBorder="1" applyAlignment="1">
      <alignment/>
    </xf>
    <xf numFmtId="169" fontId="0" fillId="0" borderId="11" xfId="44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4" fontId="1" fillId="0" borderId="11" xfId="0" applyNumberFormat="1" applyFont="1" applyBorder="1" applyAlignment="1">
      <alignment/>
    </xf>
    <xf numFmtId="169" fontId="0" fillId="0" borderId="11" xfId="44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7" fontId="0" fillId="0" borderId="11" xfId="42" applyNumberFormat="1" applyFont="1" applyBorder="1" applyAlignment="1">
      <alignment/>
    </xf>
    <xf numFmtId="0" fontId="0" fillId="0" borderId="11" xfId="0" applyFill="1" applyBorder="1" applyAlignment="1">
      <alignment/>
    </xf>
    <xf numFmtId="39" fontId="0" fillId="0" borderId="11" xfId="0" applyNumberFormat="1" applyFill="1" applyBorder="1" applyAlignment="1">
      <alignment/>
    </xf>
    <xf numFmtId="43" fontId="0" fillId="0" borderId="11" xfId="42" applyFont="1" applyFill="1" applyBorder="1" applyAlignment="1">
      <alignment/>
    </xf>
    <xf numFmtId="4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43" fontId="0" fillId="0" borderId="11" xfId="42" applyFont="1" applyFill="1" applyBorder="1" applyAlignment="1">
      <alignment/>
    </xf>
    <xf numFmtId="43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1" fillId="0" borderId="11" xfId="42" applyNumberFormat="1" applyFont="1" applyFill="1" applyBorder="1" applyAlignment="1">
      <alignment horizontal="center"/>
    </xf>
    <xf numFmtId="167" fontId="0" fillId="0" borderId="11" xfId="42" applyNumberFormat="1" applyFont="1" applyBorder="1" applyAlignment="1">
      <alignment/>
    </xf>
    <xf numFmtId="169" fontId="0" fillId="0" borderId="11" xfId="44" applyNumberFormat="1" applyFont="1" applyBorder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40"/>
  <sheetViews>
    <sheetView tabSelected="1" zoomScale="75" zoomScaleNormal="75" zoomScalePageLayoutView="0" workbookViewId="0" topLeftCell="A16">
      <selection activeCell="X48" sqref="X48"/>
    </sheetView>
  </sheetViews>
  <sheetFormatPr defaultColWidth="9.140625" defaultRowHeight="12.75"/>
  <cols>
    <col min="1" max="1" width="36.140625" style="0" customWidth="1"/>
    <col min="2" max="2" width="17.7109375" style="0" hidden="1" customWidth="1"/>
    <col min="3" max="3" width="14.28125" style="0" hidden="1" customWidth="1"/>
    <col min="4" max="4" width="6.140625" style="0" hidden="1" customWidth="1"/>
    <col min="5" max="11" width="14.28125" style="0" hidden="1" customWidth="1"/>
    <col min="12" max="12" width="14.7109375" style="2" hidden="1" customWidth="1"/>
    <col min="13" max="14" width="16.57421875" style="0" hidden="1" customWidth="1"/>
    <col min="15" max="15" width="18.140625" style="0" hidden="1" customWidth="1"/>
    <col min="16" max="19" width="14.8515625" style="3" hidden="1" customWidth="1"/>
    <col min="20" max="21" width="14.8515625" style="0" hidden="1" customWidth="1"/>
    <col min="22" max="23" width="16.7109375" style="0" customWidth="1"/>
    <col min="24" max="26" width="15.8515625" style="0" bestFit="1" customWidth="1"/>
    <col min="27" max="27" width="15.00390625" style="0" bestFit="1" customWidth="1"/>
    <col min="28" max="28" width="16.421875" style="0" customWidth="1"/>
    <col min="29" max="29" width="16.7109375" style="0" customWidth="1"/>
    <col min="30" max="30" width="15.57421875" style="0" customWidth="1"/>
    <col min="31" max="31" width="16.140625" style="0" customWidth="1"/>
    <col min="32" max="32" width="14.57421875" style="0" customWidth="1"/>
    <col min="33" max="34" width="15.00390625" style="0" bestFit="1" customWidth="1"/>
    <col min="35" max="35" width="14.00390625" style="0" bestFit="1" customWidth="1"/>
    <col min="36" max="36" width="16.8515625" style="0" customWidth="1"/>
    <col min="37" max="38" width="15.00390625" style="0" bestFit="1" customWidth="1"/>
    <col min="39" max="39" width="16.28125" style="0" customWidth="1"/>
    <col min="40" max="42" width="14.00390625" style="0" bestFit="1" customWidth="1"/>
    <col min="43" max="44" width="15.00390625" style="0" bestFit="1" customWidth="1"/>
    <col min="45" max="47" width="14.00390625" style="0" bestFit="1" customWidth="1"/>
    <col min="48" max="62" width="14.00390625" style="0" customWidth="1"/>
    <col min="63" max="63" width="22.28125" style="0" customWidth="1"/>
    <col min="64" max="64" width="27.421875" style="0" customWidth="1"/>
  </cols>
  <sheetData>
    <row r="1" ht="12.75" hidden="1">
      <c r="A1" s="1" t="s">
        <v>0</v>
      </c>
    </row>
    <row r="2" ht="12.75">
      <c r="A2" s="1" t="s">
        <v>1</v>
      </c>
    </row>
    <row r="3" ht="12.75">
      <c r="A3" s="1" t="s">
        <v>137</v>
      </c>
    </row>
    <row r="4" spans="1:62" ht="12.7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  <c r="M4" s="48"/>
      <c r="N4" s="48"/>
      <c r="O4" s="48"/>
      <c r="P4" s="50"/>
      <c r="Q4" s="50"/>
      <c r="R4" s="50"/>
      <c r="S4" s="50"/>
      <c r="T4" s="50"/>
      <c r="U4" s="50"/>
      <c r="V4" s="50"/>
      <c r="W4" s="50"/>
      <c r="X4" s="50"/>
      <c r="Y4" s="50"/>
      <c r="Z4" s="51"/>
      <c r="AA4" s="51"/>
      <c r="AB4" s="51"/>
      <c r="AC4" s="51"/>
      <c r="AD4" s="51"/>
      <c r="AE4" s="51"/>
      <c r="AF4" s="51"/>
      <c r="AG4" s="51"/>
      <c r="AH4" s="51" t="s">
        <v>135</v>
      </c>
      <c r="AI4" s="51" t="s">
        <v>135</v>
      </c>
      <c r="AJ4" s="51" t="s">
        <v>135</v>
      </c>
      <c r="AK4" s="51" t="s">
        <v>135</v>
      </c>
      <c r="AL4" s="51" t="s">
        <v>135</v>
      </c>
      <c r="AM4" s="51" t="s">
        <v>135</v>
      </c>
      <c r="AN4" s="51" t="s">
        <v>135</v>
      </c>
      <c r="AO4" s="51" t="s">
        <v>135</v>
      </c>
      <c r="AP4" s="51" t="s">
        <v>135</v>
      </c>
      <c r="AQ4" s="51" t="s">
        <v>135</v>
      </c>
      <c r="AR4" s="51" t="s">
        <v>135</v>
      </c>
      <c r="AS4" s="51" t="s">
        <v>135</v>
      </c>
      <c r="AT4" s="51" t="s">
        <v>135</v>
      </c>
      <c r="AU4" s="51" t="s">
        <v>135</v>
      </c>
      <c r="AV4" s="51" t="s">
        <v>135</v>
      </c>
      <c r="AW4" s="51" t="s">
        <v>135</v>
      </c>
      <c r="AX4" s="51" t="s">
        <v>135</v>
      </c>
      <c r="AY4" s="51" t="s">
        <v>135</v>
      </c>
      <c r="AZ4" s="51" t="s">
        <v>135</v>
      </c>
      <c r="BA4" s="51" t="s">
        <v>135</v>
      </c>
      <c r="BB4" s="51" t="s">
        <v>135</v>
      </c>
      <c r="BC4" s="51" t="s">
        <v>135</v>
      </c>
      <c r="BD4" s="51" t="s">
        <v>135</v>
      </c>
      <c r="BE4" s="51" t="s">
        <v>135</v>
      </c>
      <c r="BF4" s="51" t="s">
        <v>135</v>
      </c>
      <c r="BG4" s="51" t="s">
        <v>135</v>
      </c>
      <c r="BH4" s="51" t="s">
        <v>135</v>
      </c>
      <c r="BI4" s="51" t="s">
        <v>135</v>
      </c>
      <c r="BJ4" s="51" t="s">
        <v>135</v>
      </c>
    </row>
    <row r="5" spans="1:62" ht="12.75">
      <c r="A5" s="48"/>
      <c r="B5" s="52" t="s">
        <v>4</v>
      </c>
      <c r="C5" s="52" t="s">
        <v>4</v>
      </c>
      <c r="D5" s="52" t="s">
        <v>4</v>
      </c>
      <c r="E5" s="52" t="s">
        <v>4</v>
      </c>
      <c r="F5" s="52" t="s">
        <v>4</v>
      </c>
      <c r="G5" s="52" t="s">
        <v>4</v>
      </c>
      <c r="H5" s="52" t="s">
        <v>4</v>
      </c>
      <c r="I5" s="52" t="s">
        <v>4</v>
      </c>
      <c r="J5" s="52" t="s">
        <v>4</v>
      </c>
      <c r="K5" s="52" t="s">
        <v>4</v>
      </c>
      <c r="L5" s="53" t="s">
        <v>4</v>
      </c>
      <c r="M5" s="53" t="s">
        <v>4</v>
      </c>
      <c r="N5" s="53" t="s">
        <v>4</v>
      </c>
      <c r="O5" s="53" t="s">
        <v>4</v>
      </c>
      <c r="P5" s="54" t="s">
        <v>4</v>
      </c>
      <c r="Q5" s="54" t="s">
        <v>4</v>
      </c>
      <c r="R5" s="54" t="s">
        <v>4</v>
      </c>
      <c r="S5" s="54" t="s">
        <v>4</v>
      </c>
      <c r="T5" s="54" t="s">
        <v>4</v>
      </c>
      <c r="U5" s="54" t="s">
        <v>4</v>
      </c>
      <c r="V5" s="54" t="s">
        <v>4</v>
      </c>
      <c r="W5" s="54" t="s">
        <v>4</v>
      </c>
      <c r="X5" s="54" t="s">
        <v>4</v>
      </c>
      <c r="Y5" s="54" t="s">
        <v>4</v>
      </c>
      <c r="Z5" s="54" t="s">
        <v>4</v>
      </c>
      <c r="AA5" s="54" t="s">
        <v>4</v>
      </c>
      <c r="AB5" s="54" t="s">
        <v>4</v>
      </c>
      <c r="AC5" s="54" t="s">
        <v>4</v>
      </c>
      <c r="AD5" s="54" t="s">
        <v>4</v>
      </c>
      <c r="AE5" s="54" t="s">
        <v>4</v>
      </c>
      <c r="AF5" s="54" t="s">
        <v>4</v>
      </c>
      <c r="AG5" s="54" t="s">
        <v>4</v>
      </c>
      <c r="AH5" s="54" t="s">
        <v>4</v>
      </c>
      <c r="AI5" s="54" t="s">
        <v>4</v>
      </c>
      <c r="AJ5" s="54" t="s">
        <v>4</v>
      </c>
      <c r="AK5" s="54" t="s">
        <v>4</v>
      </c>
      <c r="AL5" s="54" t="s">
        <v>4</v>
      </c>
      <c r="AM5" s="54" t="s">
        <v>4</v>
      </c>
      <c r="AN5" s="54" t="s">
        <v>4</v>
      </c>
      <c r="AO5" s="54" t="s">
        <v>4</v>
      </c>
      <c r="AP5" s="54" t="s">
        <v>4</v>
      </c>
      <c r="AQ5" s="54" t="s">
        <v>4</v>
      </c>
      <c r="AR5" s="54" t="s">
        <v>4</v>
      </c>
      <c r="AS5" s="54" t="s">
        <v>4</v>
      </c>
      <c r="AT5" s="54" t="s">
        <v>4</v>
      </c>
      <c r="AU5" s="54" t="s">
        <v>4</v>
      </c>
      <c r="AV5" s="54" t="s">
        <v>4</v>
      </c>
      <c r="AW5" s="54" t="s">
        <v>4</v>
      </c>
      <c r="AX5" s="54" t="s">
        <v>4</v>
      </c>
      <c r="AY5" s="54" t="s">
        <v>4</v>
      </c>
      <c r="AZ5" s="54" t="s">
        <v>4</v>
      </c>
      <c r="BA5" s="54" t="s">
        <v>4</v>
      </c>
      <c r="BB5" s="54" t="s">
        <v>4</v>
      </c>
      <c r="BC5" s="54" t="s">
        <v>4</v>
      </c>
      <c r="BD5" s="54" t="s">
        <v>4</v>
      </c>
      <c r="BE5" s="54" t="s">
        <v>4</v>
      </c>
      <c r="BF5" s="54" t="s">
        <v>4</v>
      </c>
      <c r="BG5" s="54" t="s">
        <v>4</v>
      </c>
      <c r="BH5" s="54" t="s">
        <v>4</v>
      </c>
      <c r="BI5" s="54" t="s">
        <v>4</v>
      </c>
      <c r="BJ5" s="54" t="s">
        <v>4</v>
      </c>
    </row>
    <row r="6" spans="1:74" ht="12.75">
      <c r="A6" s="47" t="s">
        <v>15</v>
      </c>
      <c r="B6" s="55">
        <v>1990</v>
      </c>
      <c r="C6" s="55">
        <f>B6+1</f>
        <v>1991</v>
      </c>
      <c r="D6" s="55">
        <f aca="true" t="shared" si="0" ref="D6:AU6">C6+1</f>
        <v>1992</v>
      </c>
      <c r="E6" s="55">
        <f t="shared" si="0"/>
        <v>1993</v>
      </c>
      <c r="F6" s="55">
        <f t="shared" si="0"/>
        <v>1994</v>
      </c>
      <c r="G6" s="55">
        <f t="shared" si="0"/>
        <v>1995</v>
      </c>
      <c r="H6" s="55">
        <f t="shared" si="0"/>
        <v>1996</v>
      </c>
      <c r="I6" s="55">
        <f t="shared" si="0"/>
        <v>1997</v>
      </c>
      <c r="J6" s="55">
        <f t="shared" si="0"/>
        <v>1998</v>
      </c>
      <c r="K6" s="55">
        <f t="shared" si="0"/>
        <v>1999</v>
      </c>
      <c r="L6" s="55">
        <f t="shared" si="0"/>
        <v>2000</v>
      </c>
      <c r="M6" s="55">
        <f t="shared" si="0"/>
        <v>2001</v>
      </c>
      <c r="N6" s="55">
        <f t="shared" si="0"/>
        <v>2002</v>
      </c>
      <c r="O6" s="55">
        <f t="shared" si="0"/>
        <v>2003</v>
      </c>
      <c r="P6" s="55">
        <f t="shared" si="0"/>
        <v>2004</v>
      </c>
      <c r="Q6" s="55">
        <f t="shared" si="0"/>
        <v>2005</v>
      </c>
      <c r="R6" s="55">
        <f t="shared" si="0"/>
        <v>2006</v>
      </c>
      <c r="S6" s="55">
        <f t="shared" si="0"/>
        <v>2007</v>
      </c>
      <c r="T6" s="55">
        <f t="shared" si="0"/>
        <v>2008</v>
      </c>
      <c r="U6" s="55">
        <f t="shared" si="0"/>
        <v>2009</v>
      </c>
      <c r="V6" s="55">
        <f t="shared" si="0"/>
        <v>2010</v>
      </c>
      <c r="W6" s="55">
        <f t="shared" si="0"/>
        <v>2011</v>
      </c>
      <c r="X6" s="55">
        <f t="shared" si="0"/>
        <v>2012</v>
      </c>
      <c r="Y6" s="55">
        <f t="shared" si="0"/>
        <v>2013</v>
      </c>
      <c r="Z6" s="55">
        <f t="shared" si="0"/>
        <v>2014</v>
      </c>
      <c r="AA6" s="55">
        <f t="shared" si="0"/>
        <v>2015</v>
      </c>
      <c r="AB6" s="55">
        <f>AA6+1</f>
        <v>2016</v>
      </c>
      <c r="AC6" s="55">
        <f t="shared" si="0"/>
        <v>2017</v>
      </c>
      <c r="AD6" s="55">
        <f t="shared" si="0"/>
        <v>2018</v>
      </c>
      <c r="AE6" s="55">
        <f t="shared" si="0"/>
        <v>2019</v>
      </c>
      <c r="AF6" s="55">
        <f t="shared" si="0"/>
        <v>2020</v>
      </c>
      <c r="AG6" s="55">
        <f t="shared" si="0"/>
        <v>2021</v>
      </c>
      <c r="AH6" s="55">
        <f t="shared" si="0"/>
        <v>2022</v>
      </c>
      <c r="AI6" s="55">
        <f t="shared" si="0"/>
        <v>2023</v>
      </c>
      <c r="AJ6" s="55">
        <f t="shared" si="0"/>
        <v>2024</v>
      </c>
      <c r="AK6" s="55">
        <f t="shared" si="0"/>
        <v>2025</v>
      </c>
      <c r="AL6" s="55">
        <f t="shared" si="0"/>
        <v>2026</v>
      </c>
      <c r="AM6" s="55">
        <f t="shared" si="0"/>
        <v>2027</v>
      </c>
      <c r="AN6" s="55">
        <f t="shared" si="0"/>
        <v>2028</v>
      </c>
      <c r="AO6" s="55">
        <f t="shared" si="0"/>
        <v>2029</v>
      </c>
      <c r="AP6" s="55">
        <f t="shared" si="0"/>
        <v>2030</v>
      </c>
      <c r="AQ6" s="55">
        <f t="shared" si="0"/>
        <v>2031</v>
      </c>
      <c r="AR6" s="55">
        <f t="shared" si="0"/>
        <v>2032</v>
      </c>
      <c r="AS6" s="55">
        <f t="shared" si="0"/>
        <v>2033</v>
      </c>
      <c r="AT6" s="55">
        <f t="shared" si="0"/>
        <v>2034</v>
      </c>
      <c r="AU6" s="55">
        <f t="shared" si="0"/>
        <v>2035</v>
      </c>
      <c r="AV6" s="55">
        <f aca="true" t="shared" si="1" ref="AV6:BE6">AU6+1</f>
        <v>2036</v>
      </c>
      <c r="AW6" s="55">
        <f t="shared" si="1"/>
        <v>2037</v>
      </c>
      <c r="AX6" s="55">
        <f t="shared" si="1"/>
        <v>2038</v>
      </c>
      <c r="AY6" s="55">
        <f t="shared" si="1"/>
        <v>2039</v>
      </c>
      <c r="AZ6" s="55">
        <f t="shared" si="1"/>
        <v>2040</v>
      </c>
      <c r="BA6" s="55">
        <f t="shared" si="1"/>
        <v>2041</v>
      </c>
      <c r="BB6" s="55">
        <f t="shared" si="1"/>
        <v>2042</v>
      </c>
      <c r="BC6" s="55">
        <f t="shared" si="1"/>
        <v>2043</v>
      </c>
      <c r="BD6" s="55">
        <f t="shared" si="1"/>
        <v>2044</v>
      </c>
      <c r="BE6" s="55">
        <f t="shared" si="1"/>
        <v>2045</v>
      </c>
      <c r="BF6" s="55">
        <f>BE6+1</f>
        <v>2046</v>
      </c>
      <c r="BG6" s="55">
        <f>BF6+1</f>
        <v>2047</v>
      </c>
      <c r="BH6" s="55">
        <f>BG6+1</f>
        <v>2048</v>
      </c>
      <c r="BI6" s="55">
        <f>BH6+1</f>
        <v>2049</v>
      </c>
      <c r="BJ6" s="55">
        <f>BI6+1</f>
        <v>2050</v>
      </c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64" s="72" customFormat="1" ht="12.75">
      <c r="A7" s="78" t="s">
        <v>5</v>
      </c>
      <c r="B7" s="79">
        <v>8133965.14</v>
      </c>
      <c r="C7" s="79">
        <v>5650877.09</v>
      </c>
      <c r="D7" s="79">
        <v>4483188.45</v>
      </c>
      <c r="E7" s="79">
        <v>5285588.73</v>
      </c>
      <c r="F7" s="79">
        <v>5493463.319999999</v>
      </c>
      <c r="G7" s="79">
        <v>5444224.62</v>
      </c>
      <c r="H7" s="79">
        <v>6642861.23</v>
      </c>
      <c r="I7" s="79">
        <v>5521669.600000001</v>
      </c>
      <c r="J7" s="79">
        <v>8930636.620000001</v>
      </c>
      <c r="K7" s="79">
        <v>7540312.97</v>
      </c>
      <c r="L7" s="80">
        <v>7647317.2</v>
      </c>
      <c r="M7" s="81">
        <v>6728660.92</v>
      </c>
      <c r="N7" s="80">
        <v>10229313.73</v>
      </c>
      <c r="O7" s="80">
        <v>6828718.22</v>
      </c>
      <c r="P7" s="82">
        <v>11945301.37</v>
      </c>
      <c r="Q7" s="83">
        <v>8288360.64</v>
      </c>
      <c r="R7" s="83">
        <v>7112672.01</v>
      </c>
      <c r="S7" s="83">
        <v>12605485.89</v>
      </c>
      <c r="T7" s="59">
        <v>9161404.16</v>
      </c>
      <c r="U7" s="59">
        <v>10482289.29</v>
      </c>
      <c r="V7" s="59">
        <v>8533804.5</v>
      </c>
      <c r="W7" s="59">
        <v>15476488.84</v>
      </c>
      <c r="X7" s="59">
        <v>6856334.99</v>
      </c>
      <c r="Y7" s="59">
        <v>10369172.8</v>
      </c>
      <c r="Z7" s="59">
        <v>9005273.64</v>
      </c>
      <c r="AA7" s="59">
        <v>10318247.700000001</v>
      </c>
      <c r="AB7" s="59">
        <v>12491390.730000002</v>
      </c>
      <c r="AC7" s="59">
        <v>11881565.610000001</v>
      </c>
      <c r="AD7" s="59">
        <v>15145986.51</v>
      </c>
      <c r="AE7" s="59">
        <v>29542834.28</v>
      </c>
      <c r="AF7" s="59">
        <v>22396159.749999996</v>
      </c>
      <c r="AG7" s="59">
        <v>31445143.599999994</v>
      </c>
      <c r="AH7" s="59">
        <f>FORECAST(AH$6:BJ$6,P$7:AG7,P$6:AG6)*1.01</f>
        <v>22492766.19117532</v>
      </c>
      <c r="AI7" s="59">
        <f>FORECAST(AI$6:BK$6,Q$7:AH7,Q$6:AH6)*1.01</f>
        <v>24304734.768035762</v>
      </c>
      <c r="AJ7" s="59">
        <f>FORECAST(AJ$6:BL$6,R$7:AI7,R$6:AI6)*1.01</f>
        <v>25831696.67676009</v>
      </c>
      <c r="AK7" s="59">
        <f>FORECAST(AK$6:BM$6,S$7:AJ7,S$6:AJ6)*1.01</f>
        <v>27228968.0496136</v>
      </c>
      <c r="AL7" s="59">
        <f>FORECAST(AL$6:BN$6,T$7:AK7,T$6:AK6)*1.01</f>
        <v>29294334.15828017</v>
      </c>
      <c r="AM7" s="59">
        <f>FORECAST(AM$6:BO$6,U$7:AL7,U$6:AL6)*1.01</f>
        <v>31078949.092319738</v>
      </c>
      <c r="AN7" s="59">
        <f>FORECAST(AN$6:BP$6,V$7:AM7,V$6:AM6)*1.01</f>
        <v>33039791.337249223</v>
      </c>
      <c r="AO7" s="59">
        <f>FORECAST(AO$6:BQ$6,W$7:AN7,W$6:AN6)*1.01</f>
        <v>34775588.16212478</v>
      </c>
      <c r="AP7" s="59">
        <f>FORECAST(AP$6:BR$6,X$7:AO7,X$6:AO6)*1.01</f>
        <v>37332276.14070879</v>
      </c>
      <c r="AQ7" s="59">
        <f>FORECAST(AQ$6:BS$6,Y$7:AP7,Y$6:AP6)*1.01</f>
        <v>38942515.01124382</v>
      </c>
      <c r="AR7" s="59">
        <f>FORECAST(AR$6:BT$6,Z$7:AQ7,Z$6:AQ6)*1.01</f>
        <v>40774406.33203721</v>
      </c>
      <c r="AS7" s="59">
        <f>FORECAST(AS$6:BU$6,AA$7:AR7,AA$6:AR6)*1.01</f>
        <v>42271520.90789009</v>
      </c>
      <c r="AT7" s="59">
        <f>FORECAST(AT$6:BV$6,AB$7:AS7,AB$6:AS6)*1.01</f>
        <v>43648848.0228918</v>
      </c>
      <c r="AU7" s="59">
        <f>FORECAST(AU$6:BW$6,AC$7:AT7,AC$6:AT6)*1.01</f>
        <v>44989420.13472596</v>
      </c>
      <c r="AV7" s="59">
        <f>FORECAST(AV$6:BX$6,AD$7:AU7,AD$6:AU6)*1.01</f>
        <v>45933323.50995114</v>
      </c>
      <c r="AW7" s="59">
        <f>FORECAST(AW$6:BY$6,AE$7:AV7,AE$6:AV6)*1.01</f>
        <v>46864404.30266259</v>
      </c>
      <c r="AX7" s="59">
        <f>FORECAST(AX$6:BZ$6,AF$7:AW7,AF$6:AW6)*1.01</f>
        <v>49295511.29318921</v>
      </c>
      <c r="AY7" s="59">
        <f>FORECAST(AY$6:CA$6,AG$7:AX7,AG$6:AX6)*1.01</f>
        <v>50985683.84829232</v>
      </c>
      <c r="AZ7" s="59">
        <f>FORECAST(AZ$6:CB$6,AH$7:AY7,AH$6:AY6)*1.01</f>
        <v>53717196.03827218</v>
      </c>
      <c r="BA7" s="59">
        <f>FORECAST(BA$6:CC$6,AI$7:AZ7,AI$6:AZ6)*1.01</f>
        <v>55492853.77069346</v>
      </c>
      <c r="BB7" s="59">
        <f>FORECAST(BB$6:CD$6,AJ$7:BA7,AJ$6:BA6)*1.01</f>
        <v>57287909.08054697</v>
      </c>
      <c r="BC7" s="59">
        <f>FORECAST(BC$6:CE$6,AK$7:BB7,AK$6:BB6)*1.01</f>
        <v>59069806.41209022</v>
      </c>
      <c r="BD7" s="59">
        <f>FORECAST(BD$6:CF$6,AL$7:BC7,AL$6:BC6)*1.01</f>
        <v>60813160.68816617</v>
      </c>
      <c r="BE7" s="59">
        <f>FORECAST(BE$6:CG$6,AM$7:BD7,AM$6:BD6)*1.01</f>
        <v>62589910.003438205</v>
      </c>
      <c r="BF7" s="59">
        <f>FORECAST(BF$6:CH$6,AN$7:BE7,AN$6:BE6)*1.01</f>
        <v>64376860.29105405</v>
      </c>
      <c r="BG7" s="59">
        <f>FORECAST(BG$6:CI$6,AO$7:BF7,AO$6:BF6)*1.01</f>
        <v>66199723.4849678</v>
      </c>
      <c r="BH7" s="59">
        <f>FORECAST(BH$6:CJ$6,AP$7:BG7,AP$6:BG6)*1.01</f>
        <v>68040291.90117884</v>
      </c>
      <c r="BI7" s="59">
        <f>FORECAST(BI$6:CK$6,AQ$7:BH7,AQ$6:BH6)*1.01</f>
        <v>70009194.21642195</v>
      </c>
      <c r="BJ7" s="59">
        <f>FORECAST(BJ$6:CL$6,AR$7:BI7,AR$6:BI6)*1.01</f>
        <v>72024460.21098484</v>
      </c>
      <c r="BK7" s="68">
        <f>SUM(AQ7:AZ7)</f>
        <v>457422829.40115637</v>
      </c>
      <c r="BL7" s="17">
        <f>BK7+BK8</f>
        <v>980427961.5258688</v>
      </c>
    </row>
    <row r="8" spans="1:63" s="72" customFormat="1" ht="12.75">
      <c r="A8" s="78" t="s">
        <v>6</v>
      </c>
      <c r="B8" s="79">
        <v>3941612.45</v>
      </c>
      <c r="C8" s="79">
        <v>4631406.77</v>
      </c>
      <c r="D8" s="79">
        <v>4532335.94</v>
      </c>
      <c r="E8" s="79">
        <v>3549903.77</v>
      </c>
      <c r="F8" s="79">
        <v>7360970.01</v>
      </c>
      <c r="G8" s="79">
        <v>6871127.110000001</v>
      </c>
      <c r="H8" s="79">
        <v>8211448.699999999</v>
      </c>
      <c r="I8" s="79">
        <v>4901273.63</v>
      </c>
      <c r="J8" s="79">
        <v>7568927.790000001</v>
      </c>
      <c r="K8" s="79">
        <v>4643967.32</v>
      </c>
      <c r="L8" s="80">
        <v>4919726.23</v>
      </c>
      <c r="M8" s="81">
        <v>5461914.34</v>
      </c>
      <c r="N8" s="80">
        <v>6298507.93</v>
      </c>
      <c r="O8" s="80">
        <v>10427384.27</v>
      </c>
      <c r="P8" s="82">
        <v>13015380.91</v>
      </c>
      <c r="Q8" s="83">
        <v>7715116.72</v>
      </c>
      <c r="R8" s="83">
        <v>6623939.31</v>
      </c>
      <c r="S8" s="83">
        <v>8731424.7</v>
      </c>
      <c r="T8" s="59">
        <v>9510020.33</v>
      </c>
      <c r="U8" s="59">
        <v>10191042.48</v>
      </c>
      <c r="V8" s="59">
        <v>9924242.34</v>
      </c>
      <c r="W8" s="59">
        <v>12003310.39</v>
      </c>
      <c r="X8" s="59">
        <v>18393192.78</v>
      </c>
      <c r="Y8" s="59">
        <v>13851549.83</v>
      </c>
      <c r="Z8" s="59">
        <v>10416573.459999999</v>
      </c>
      <c r="AA8" s="59">
        <v>10588532.629999999</v>
      </c>
      <c r="AB8" s="59">
        <v>12667722.13</v>
      </c>
      <c r="AC8" s="59">
        <v>16674100.139999999</v>
      </c>
      <c r="AD8" s="59">
        <v>20585274.939999998</v>
      </c>
      <c r="AE8" s="59">
        <v>14985914.600000001</v>
      </c>
      <c r="AF8" s="59">
        <v>12031038.319999998</v>
      </c>
      <c r="AG8" s="59">
        <v>54695628.72</v>
      </c>
      <c r="AH8" s="59">
        <f>FORECAST(AH$6:BJ$6,P$8:AG8,P$6:AG6)*1.01</f>
        <v>25510654.28318993</v>
      </c>
      <c r="AI8" s="59">
        <f>FORECAST(AI$6:BK$6,Q$8:AH8,Q$6:AH6)*1.01</f>
        <v>27754160.349429876</v>
      </c>
      <c r="AJ8" s="59">
        <f>FORECAST(AJ$6:BL$6,R$8:AI8,R$6:AI6)*1.01</f>
        <v>29553980.03237595</v>
      </c>
      <c r="AK8" s="59">
        <f>FORECAST(AK$6:BM$6,S$8:AJ8,S$6:AJ6)*1.01</f>
        <v>31216843.650179584</v>
      </c>
      <c r="AL8" s="59">
        <f>FORECAST(AL$6:BN$6,T$8:AK8,T$6:AK6)*1.01</f>
        <v>33077066.209974505</v>
      </c>
      <c r="AM8" s="59">
        <f>FORECAST(AM$6:BO$6,U$8:AL8,U$6:AL6)*1.01</f>
        <v>35012300.894019164</v>
      </c>
      <c r="AN8" s="59">
        <f>FORECAST(AN$6:BP$6,V$8:AM8,V$6:AM6)*1.01</f>
        <v>37005081.05168336</v>
      </c>
      <c r="AO8" s="59">
        <f>FORECAST(AO$6:BQ$6,W$8:AN8,W$6:AN6)*1.01</f>
        <v>38918346.79622113</v>
      </c>
      <c r="AP8" s="59">
        <f>FORECAST(AP$6:BR$6,X$8:AO8,X$6:AO6)*1.01</f>
        <v>40999218.93932862</v>
      </c>
      <c r="AQ8" s="59">
        <f>FORECAST(AQ$6:BS$6,Y$8:AP8,Y$6:AP6)*1.01</f>
        <v>43857739.53577773</v>
      </c>
      <c r="AR8" s="59">
        <f>FORECAST(AR$6:BT$6,Z$8:AQ8,Z$6:AQ6)*1.01</f>
        <v>46310535.62522955</v>
      </c>
      <c r="AS8" s="59">
        <f>FORECAST(AS$6:BU$6,AA$8:AR8,AA$6:AR6)*1.01</f>
        <v>48266101.25866346</v>
      </c>
      <c r="AT8" s="59">
        <f>FORECAST(AT$6:BV$6,AB$8:AS8,AB$6:AS6)*1.01</f>
        <v>49972444.62886505</v>
      </c>
      <c r="AU8" s="59">
        <f>FORECAST(AU$6:BW$6,AC$8:AT8,AC$6:AT6)*1.01</f>
        <v>51590111.04669978</v>
      </c>
      <c r="AV8" s="59">
        <f>FORECAST(AV$6:BX$6,AD$8:AU8,AD$6:AU6)*1.01</f>
        <v>53361020.545703776</v>
      </c>
      <c r="AW8" s="59">
        <f>FORECAST(AW$6:BY$6,AE$8:AV8,AE$6:AV6)*1.01</f>
        <v>55354304.22842358</v>
      </c>
      <c r="AX8" s="59">
        <f>FORECAST(AX$6:BZ$6,AF$8:AW8,AF$6:AW6)*1.01</f>
        <v>56406619.1112174</v>
      </c>
      <c r="AY8" s="59">
        <f>FORECAST(AY$6:CA$6,AG$8:AX8,AG$6:AX6)*1.01</f>
        <v>56505546.88057949</v>
      </c>
      <c r="AZ8" s="59">
        <f>FORECAST(AZ$6:CB$6,AH$8:AY8,AH$6:AY6)*1.01</f>
        <v>61380709.263552606</v>
      </c>
      <c r="BA8" s="59">
        <f>FORECAST(BA$6:CC$6,AI$8:AZ8,AI$6:AZ6)*1.01</f>
        <v>63461051.65032454</v>
      </c>
      <c r="BB8" s="59">
        <f>FORECAST(BB$6:CD$6,AJ$8:BA8,AJ$6:BA6)*1.01</f>
        <v>65594149.027354114</v>
      </c>
      <c r="BC8" s="59">
        <f>FORECAST(BC$6:CE$6,AK$8:BB8,AK$6:BB6)*1.01</f>
        <v>67736495.03759201</v>
      </c>
      <c r="BD8" s="59">
        <f>FORECAST(BD$6:CF$6,AL$8:BC8,AL$6:BC6)*1.01</f>
        <v>69865483.49891758</v>
      </c>
      <c r="BE8" s="59">
        <f>FORECAST(BE$6:CG$6,AM$8:BD8,AM$6:BD6)*1.01</f>
        <v>71994677.29204655</v>
      </c>
      <c r="BF8" s="59">
        <f>FORECAST(BF$6:CH$6,AN$8:BE8,AN$6:BE6)*1.01</f>
        <v>74128703.44522955</v>
      </c>
      <c r="BG8" s="59">
        <f>FORECAST(BG$6:CI$6,AO$8:BF8,AO$6:BF6)*1.01</f>
        <v>76272402.9108251</v>
      </c>
      <c r="BH8" s="59">
        <f>FORECAST(BH$6:CJ$6,AP$8:BG8,AP$6:BG6)*1.01</f>
        <v>78414651.60410517</v>
      </c>
      <c r="BI8" s="59">
        <f>FORECAST(BI$6:CK$6,AQ$8:BH8,AQ$6:BH6)*1.01</f>
        <v>80572688.8424236</v>
      </c>
      <c r="BJ8" s="59">
        <f>FORECAST(BJ$6:CL$6,AR$8:BI8,AR$6:BI6)*1.01</f>
        <v>82851512.70713225</v>
      </c>
      <c r="BK8" s="68">
        <f>SUM(AQ8:AZ8)</f>
        <v>523005132.1247124</v>
      </c>
    </row>
    <row r="9" spans="1:63" s="72" customFormat="1" ht="12.75">
      <c r="A9" s="78" t="s">
        <v>7</v>
      </c>
      <c r="B9" s="79">
        <v>6445614.61</v>
      </c>
      <c r="C9" s="79">
        <v>10072768.88</v>
      </c>
      <c r="D9" s="79">
        <v>13182925.92</v>
      </c>
      <c r="E9" s="79">
        <v>7747486.299999999</v>
      </c>
      <c r="F9" s="79">
        <v>6994653.78</v>
      </c>
      <c r="G9" s="79">
        <v>8580723.51</v>
      </c>
      <c r="H9" s="79">
        <v>15114950.98</v>
      </c>
      <c r="I9" s="79">
        <v>14931189.309999999</v>
      </c>
      <c r="J9" s="79">
        <v>13694315.799999999</v>
      </c>
      <c r="K9" s="79">
        <v>7003832.71</v>
      </c>
      <c r="L9" s="80">
        <v>8932462.17</v>
      </c>
      <c r="M9" s="81">
        <v>10310516</v>
      </c>
      <c r="N9" s="80">
        <v>10644377.32</v>
      </c>
      <c r="O9" s="80">
        <v>11752931.07</v>
      </c>
      <c r="P9" s="82">
        <v>10829407.15</v>
      </c>
      <c r="Q9" s="83">
        <v>23078993.25</v>
      </c>
      <c r="R9" s="83">
        <v>12076137.89</v>
      </c>
      <c r="S9" s="83">
        <v>14750959.17</v>
      </c>
      <c r="T9" s="59">
        <v>12047543.459999999</v>
      </c>
      <c r="U9" s="59">
        <v>16932594.3</v>
      </c>
      <c r="V9" s="59">
        <v>21548248.82</v>
      </c>
      <c r="W9" s="59">
        <v>18367756.87</v>
      </c>
      <c r="X9" s="59">
        <v>30597074.139999997</v>
      </c>
      <c r="Y9" s="59">
        <v>29269297.7</v>
      </c>
      <c r="Z9" s="59">
        <f>FORECAST(Z$6:AZ$6,H$7:Y9,H$6:Y8)*1.01</f>
        <v>7960702.873210359</v>
      </c>
      <c r="AA9" s="59">
        <f>FORECAST(AA$6:BK$6,I$7:Z9,I$6:Z8)*1.01</f>
        <v>8097230.729587361</v>
      </c>
      <c r="AB9" s="59">
        <f>FORECAST(AB$6:BL$6,J$7:AA9,J$6:AA8)*1.01</f>
        <v>8357783.298678884</v>
      </c>
      <c r="AC9" s="59">
        <f>FORECAST(AC$6:BM$6,K$7:AB9,K$6:AB8)*1.01</f>
        <v>8609329.445735672</v>
      </c>
      <c r="AD9" s="59">
        <f>FORECAST(AD$6:BN$6,L$7:AC9,L$6:AC8)*1.01</f>
        <v>9188276.030446224</v>
      </c>
      <c r="AE9" s="59">
        <f>FORECAST(AE$6:BO$6,M$7:AD9,M$6:AD8)*1.01</f>
        <v>9908197.577225639</v>
      </c>
      <c r="AF9" s="59">
        <f>FORECAST(AF$6:BP$6,N$7:AE9,N$6:AE8)*1.01</f>
        <v>11348407.732911127</v>
      </c>
      <c r="AG9" s="59">
        <f>FORECAST(AG$6:BQ$6,O$7:AF9,O$6:AF8)*1.01</f>
        <v>12088558.549246887</v>
      </c>
      <c r="AH9" s="59">
        <f>FORECAST(AH$6:BJ$6,P$9:AG9,P$6:AG6)*1.01</f>
        <v>10568256.279244216</v>
      </c>
      <c r="AI9" s="59">
        <f>FORECAST(AI$6:BK$6,Q$9:AH9,Q$6:AH6)*1.01</f>
        <v>9120849.436946861</v>
      </c>
      <c r="AJ9" s="59">
        <f>FORECAST(AJ$6:BL$6,R$9:AI9,R$6:AI6)*1.01</f>
        <v>8971017.597224133</v>
      </c>
      <c r="AK9" s="59">
        <f>FORECAST(AK$6:BM$6,S$9:AJ9,S$6:AJ6)*1.01</f>
        <v>7611318.254922712</v>
      </c>
      <c r="AL9" s="59">
        <f>FORECAST(AL$6:BN$6,T$9:AK9,T$6:AK6)*1.01</f>
        <v>6361081.846794481</v>
      </c>
      <c r="AM9" s="59">
        <f>FORECAST(AM$6:BO$6,U$9:AL9,U$6:AL6)*1.01</f>
        <v>4614708.160074775</v>
      </c>
      <c r="AN9" s="59">
        <f>FORECAST(AN$6:BP$6,V$9:AM9,V$6:AM6)*1.01</f>
        <v>3233939.2658653357</v>
      </c>
      <c r="AO9" s="59">
        <f>FORECAST(AO$6:BQ$6,W$9:AN9,W$6:AN6)*1.01</f>
        <v>2396593.98264205</v>
      </c>
      <c r="AP9" s="59">
        <f>FORECAST(AP$6:BR$6,X$9:AO9,X$6:AO6)*1.01</f>
        <v>1314098.2649945545</v>
      </c>
      <c r="AQ9" s="59">
        <f>FORECAST(AQ$6:BS$6,Y$9:AP9,Y$6:AP6)*1.01</f>
        <v>1919523.6549203633</v>
      </c>
      <c r="AR9" s="59">
        <f>FORECAST(AR$6:BT$6,Z$9:AQ9,Z$6:AQ6)*1.01</f>
        <v>3065449.964475509</v>
      </c>
      <c r="AS9" s="59">
        <f>FORECAST(AS$6:BU$6,AA$9:AR9,AA$6:AR6)*1.01</f>
        <v>2196914.2434785725</v>
      </c>
      <c r="AT9" s="59">
        <f>FORECAST(AT$6:BV$6,AB$9:AS9,AB$6:AS6)*1.01</f>
        <v>1248410.956163273</v>
      </c>
      <c r="AU9" s="59">
        <f>FORECAST(AU$6:BW$6,AC$9:AT9,AC$6:AT6)*1.01</f>
        <v>238270.53134560108</v>
      </c>
      <c r="AV9" s="59">
        <f>FORECAST(AV$6:BX$6,AD$9:AU9,AD$6:AU6)*1.01</f>
        <v>-824586.1798764801</v>
      </c>
      <c r="AW9" s="59">
        <f>FORECAST(AW$6:BY$6,AE$9:AV9,AE$6:AV6)*1.01</f>
        <v>-1883779.2959454774</v>
      </c>
      <c r="AX9" s="59">
        <f>FORECAST(AX$6:BZ$6,AF$9:AW9,AF$6:AW6)*1.01</f>
        <v>-2887360.018966024</v>
      </c>
      <c r="AY9" s="59">
        <f>FORECAST(AY$6:CA$6,AG$9:AX9,AG$6:AX6)*1.01</f>
        <v>-3692516.0815816782</v>
      </c>
      <c r="AZ9" s="59">
        <f>FORECAST(AZ$6:CB$6,AH$9:AY9,AH$6:AY6)*1.01</f>
        <v>-4298741.663229809</v>
      </c>
      <c r="BA9" s="59">
        <f>FORECAST(BA$6:CC$6,AI$9:AZ9,AI$6:AZ6)*1.01</f>
        <v>-4929223.690606313</v>
      </c>
      <c r="BB9" s="59">
        <f>FORECAST(BB$6:CD$6,AJ$9:BA9,AJ$6:BA6)*1.01</f>
        <v>-5597884.589021079</v>
      </c>
      <c r="BC9" s="59">
        <f>FORECAST(BC$6:CE$6,AK$9:BB9,AK$6:BB6)*1.01</f>
        <v>-6158157.885066604</v>
      </c>
      <c r="BD9" s="59">
        <f>FORECAST(BD$6:CF$6,AL$9:BC9,AL$6:BC6)*1.01</f>
        <v>-6735175.874421392</v>
      </c>
      <c r="BE9" s="59">
        <f>FORECAST(BE$6:CG$6,AM$9:BD9,AM$6:BD6)*1.01</f>
        <v>-7334076.612106245</v>
      </c>
      <c r="BF9" s="59">
        <f>FORECAST(BF$6:CH$6,AN$9:BE9,AN$6:BE6)*1.01</f>
        <v>-8038607.015859501</v>
      </c>
      <c r="BG9" s="59">
        <f>FORECAST(BG$6:CI$6,AO$9:BF9,AO$6:BF6)*1.01</f>
        <v>-8846930.15077822</v>
      </c>
      <c r="BH9" s="59">
        <f>FORECAST(BH$6:CJ$6,AP$9:BG9,AP$6:BG6)*1.01</f>
        <v>-9723987.76896814</v>
      </c>
      <c r="BI9" s="59">
        <f>FORECAST(BI$6:CK$6,AQ$9:BH9,AQ$6:BH6)*1.01</f>
        <v>-10718147.962196939</v>
      </c>
      <c r="BJ9" s="59">
        <f>FORECAST(BJ$6:CL$6,AR$9:BI9,AR$6:BI6)*1.01</f>
        <v>-11636912.518014232</v>
      </c>
      <c r="BK9" s="68"/>
    </row>
    <row r="10" spans="1:62" s="72" customFormat="1" ht="12.75">
      <c r="A10" s="78" t="s">
        <v>8</v>
      </c>
      <c r="B10" s="79">
        <v>5549439.08</v>
      </c>
      <c r="C10" s="79">
        <v>5047771.89</v>
      </c>
      <c r="D10" s="79">
        <v>4560067.45</v>
      </c>
      <c r="E10" s="79">
        <v>4562897.31</v>
      </c>
      <c r="F10" s="79">
        <v>5808461.999999999</v>
      </c>
      <c r="G10" s="79">
        <v>4908666.5</v>
      </c>
      <c r="H10" s="79">
        <v>6445685.06</v>
      </c>
      <c r="I10" s="79">
        <v>5682638.049999999</v>
      </c>
      <c r="J10" s="79">
        <v>7122661.79</v>
      </c>
      <c r="K10" s="79">
        <v>7742674.7299999995</v>
      </c>
      <c r="L10" s="80">
        <v>6383889.15</v>
      </c>
      <c r="M10" s="81">
        <v>7685047.76</v>
      </c>
      <c r="N10" s="84">
        <v>10916011.29</v>
      </c>
      <c r="O10" s="80">
        <v>15257688.53</v>
      </c>
      <c r="P10" s="82">
        <v>17945686.05</v>
      </c>
      <c r="Q10" s="83">
        <v>11577509.03</v>
      </c>
      <c r="R10" s="83">
        <v>12426174.61</v>
      </c>
      <c r="S10" s="83">
        <v>12646059.37</v>
      </c>
      <c r="T10" s="59">
        <v>15283859.490000002</v>
      </c>
      <c r="U10" s="59">
        <v>8791600.75</v>
      </c>
      <c r="V10" s="59">
        <v>10563016.39</v>
      </c>
      <c r="W10" s="59">
        <v>16986382.22</v>
      </c>
      <c r="X10" s="59">
        <v>17481171.669999998</v>
      </c>
      <c r="Y10" s="59">
        <v>12314079.32</v>
      </c>
      <c r="Z10" s="59">
        <f>FORECAST(Z$6:AZ$6,H$7:Y10,H$6:Y9)*1.01</f>
        <v>9080566.092169227</v>
      </c>
      <c r="AA10" s="59">
        <f>FORECAST(AA$6:BK$6,I$7:Z10,I$6:Z9)*1.01</f>
        <v>9056815.021468645</v>
      </c>
      <c r="AB10" s="59">
        <f>FORECAST(AB$6:BL$6,J$7:AA10,J$6:AA9)*1.01</f>
        <v>9147144.623063466</v>
      </c>
      <c r="AC10" s="59">
        <f>FORECAST(AC$6:BM$6,K$7:AB10,K$6:AB9)*1.01</f>
        <v>9243175.681069827</v>
      </c>
      <c r="AD10" s="59">
        <f>FORECAST(AD$6:BN$6,L$7:AC10,L$6:AC9)*1.01</f>
        <v>9691955.457825495</v>
      </c>
      <c r="AE10" s="59">
        <f>FORECAST(AE$6:BO$6,M$7:AD10,M$6:AD9)*1.01</f>
        <v>10258219.849587798</v>
      </c>
      <c r="AF10" s="59">
        <f>FORECAST(AF$6:BP$6,N$7:AE10,N$6:AE9)*1.01</f>
        <v>11342109.142465962</v>
      </c>
      <c r="AG10" s="59">
        <f>FORECAST(AG$6:BQ$6,O$7:AF10,O$6:AF9)*1.01</f>
        <v>11948100.678782072</v>
      </c>
      <c r="AH10" s="59">
        <f>FORECAST(AH$6:BJ$6,P$10:AG10,P$6:AG6)*1.01</f>
        <v>9588192.186511131</v>
      </c>
      <c r="AI10" s="59">
        <f>FORECAST(AI$6:BK$6,Q$10:AH10,Q$6:AH6)*1.01</f>
        <v>9836146.387766615</v>
      </c>
      <c r="AJ10" s="59">
        <f>FORECAST(AJ$6:BL$6,R$10:AI10,R$6:AI6)*1.01</f>
        <v>9464497.830025425</v>
      </c>
      <c r="AK10" s="59">
        <f>FORECAST(AK$6:BM$6,S$10:AJ10,S$6:AJ6)*1.01</f>
        <v>9155966.671298128</v>
      </c>
      <c r="AL10" s="59">
        <f>FORECAST(AL$6:BN$6,T$10:AK10,T$6:AK6)*1.01</f>
        <v>8865870.759659847</v>
      </c>
      <c r="AM10" s="59">
        <f>FORECAST(AM$6:BO$6,U$10:AL10,U$6:AL6)*1.01</f>
        <v>8928040.532305298</v>
      </c>
      <c r="AN10" s="59">
        <f>FORECAST(AN$6:BP$6,V$10:AM10,V$6:AM6)*1.01</f>
        <v>8274117.424542785</v>
      </c>
      <c r="AO10" s="59">
        <f>FORECAST(AO$6:BQ$6,W$10:AN10,W$6:AN6)*1.01</f>
        <v>7704596.041401438</v>
      </c>
      <c r="AP10" s="59">
        <f>FORECAST(AP$6:BR$6,X$10:AO10,X$6:AO6)*1.01</f>
        <v>7900630.144105061</v>
      </c>
      <c r="AQ10" s="59">
        <f>FORECAST(AQ$6:BS$6,Y$10:AP10,Y$6:AP6)*1.01</f>
        <v>8389803.920651717</v>
      </c>
      <c r="AR10" s="59">
        <f>FORECAST(AR$6:BT$6,Z$10:AQ10,Z$6:AQ6)*1.01</f>
        <v>8496311.049094293</v>
      </c>
      <c r="AS10" s="59">
        <f>FORECAST(AS$6:BU$6,AA$10:AR10,AA$6:AR6)*1.01</f>
        <v>8277530.8706647</v>
      </c>
      <c r="AT10" s="59">
        <f>FORECAST(AT$6:BV$6,AB$10:AS10,AB$6:AS6)*1.01</f>
        <v>8018081.475405623</v>
      </c>
      <c r="AU10" s="59">
        <f>FORECAST(AU$6:BW$6,AC$10:AT10,AC$6:AT6)*1.01</f>
        <v>7727758.855937177</v>
      </c>
      <c r="AV10" s="59">
        <f>FORECAST(AV$6:BX$6,AD$10:AU10,AD$6:AU6)*1.01</f>
        <v>7407313.425727469</v>
      </c>
      <c r="AW10" s="59">
        <f>FORECAST(AW$6:BY$6,AE$10:AV10,AE$6:AV6)*1.01</f>
        <v>7104207.658244617</v>
      </c>
      <c r="AX10" s="59">
        <f>FORECAST(AX$6:BZ$6,AF$10:AW10,AF$6:AW6)*1.01</f>
        <v>6853078.060797719</v>
      </c>
      <c r="AY10" s="59">
        <f>FORECAST(AY$6:CA$6,AG$10:AX10,AG$6:AX6)*1.01</f>
        <v>6751147.354066946</v>
      </c>
      <c r="AZ10" s="59">
        <f>FORECAST(AZ$6:CB$6,AH$10:AY10,AH$6:AY6)*1.01</f>
        <v>6795246.011662458</v>
      </c>
      <c r="BA10" s="59">
        <f>FORECAST(BA$6:CC$6,AI$10:AZ10,AI$6:AZ6)*1.01</f>
        <v>6640592.80606728</v>
      </c>
      <c r="BB10" s="59">
        <f>FORECAST(BB$6:CD$6,AJ$10:BA10,AJ$6:BA6)*1.01</f>
        <v>6539276.271681418</v>
      </c>
      <c r="BC10" s="59">
        <f>FORECAST(BC$6:CE$6,AK$10:BB10,AK$6:BB6)*1.01</f>
        <v>6429436.970598643</v>
      </c>
      <c r="BD10" s="59">
        <f>FORECAST(BD$6:CF$6,AL$10:BC10,AL$6:BC6)*1.01</f>
        <v>6312141.527792296</v>
      </c>
      <c r="BE10" s="59">
        <f>FORECAST(BE$6:CG$6,AM$10:BD10,AM$6:BD6)*1.01</f>
        <v>6184215.510293643</v>
      </c>
      <c r="BF10" s="59">
        <f>FORECAST(BF$6:CH$6,AN$10:BE10,AN$6:BE6)*1.01</f>
        <v>6086359.097625528</v>
      </c>
      <c r="BG10" s="59">
        <f>FORECAST(BG$6:CI$6,AO$10:BF10,AO$6:BF6)*1.01</f>
        <v>5934542.906061231</v>
      </c>
      <c r="BH10" s="59">
        <f>FORECAST(BH$6:CJ$6,AP$10:BG10,AP$6:BG6)*1.01</f>
        <v>5716786.896018372</v>
      </c>
      <c r="BI10" s="59">
        <f>FORECAST(BI$6:CK$6,AQ$10:BH10,AQ$6:BH6)*1.01</f>
        <v>5511092.379373098</v>
      </c>
      <c r="BJ10" s="59">
        <f>FORECAST(BJ$6:CL$6,AR$10:BI10,AR$6:BI6)*1.01</f>
        <v>5367063.258978328</v>
      </c>
    </row>
    <row r="11" spans="1:62" s="72" customFormat="1" ht="12.75">
      <c r="A11" s="78" t="s">
        <v>9</v>
      </c>
      <c r="B11" s="79">
        <v>8236819.33</v>
      </c>
      <c r="C11" s="79">
        <v>4576968.64</v>
      </c>
      <c r="D11" s="79">
        <v>5392652.759999999</v>
      </c>
      <c r="E11" s="79">
        <v>6557649.98</v>
      </c>
      <c r="F11" s="79">
        <v>5837135.11</v>
      </c>
      <c r="G11" s="79">
        <v>7318845.61</v>
      </c>
      <c r="H11" s="79">
        <v>6455798.82</v>
      </c>
      <c r="I11" s="79">
        <v>10214616.45</v>
      </c>
      <c r="J11" s="79">
        <v>7967110.570000001</v>
      </c>
      <c r="K11" s="79">
        <v>10263193.57</v>
      </c>
      <c r="L11" s="80">
        <v>6706953.49</v>
      </c>
      <c r="M11" s="81">
        <v>6133336.42</v>
      </c>
      <c r="N11" s="80">
        <v>5596531.28</v>
      </c>
      <c r="O11" s="80">
        <v>6937540.1</v>
      </c>
      <c r="P11" s="82">
        <v>7546353.67</v>
      </c>
      <c r="Q11" s="83">
        <v>10430310.39</v>
      </c>
      <c r="R11" s="83">
        <v>6839915.56</v>
      </c>
      <c r="S11" s="83">
        <v>6542804.37</v>
      </c>
      <c r="T11" s="59">
        <v>10515908.31</v>
      </c>
      <c r="U11" s="59">
        <v>8806938.57</v>
      </c>
      <c r="V11" s="59">
        <v>8421078.19</v>
      </c>
      <c r="W11" s="59">
        <v>13689404.96</v>
      </c>
      <c r="X11" s="59">
        <v>15387419.99</v>
      </c>
      <c r="Y11" s="59">
        <v>13146381.239999998</v>
      </c>
      <c r="Z11" s="59">
        <f>FORECAST(Z$6:AZ$6,H$7:Y11,H$6:Y10)*1.01</f>
        <v>8757832.171228662</v>
      </c>
      <c r="AA11" s="59">
        <f>FORECAST(AA$6:BK$6,I$7:Z11,I$6:Z10)*1.01</f>
        <v>8783489.336273592</v>
      </c>
      <c r="AB11" s="59">
        <f>FORECAST(AB$6:BL$6,J$7:AA11,J$6:AA10)*1.01</f>
        <v>8841287.507402278</v>
      </c>
      <c r="AC11" s="59">
        <f>FORECAST(AC$6:BM$6,K$7:AB11,K$6:AB10)*1.01</f>
        <v>8944160.210946627</v>
      </c>
      <c r="AD11" s="59">
        <f>FORECAST(AD$6:BN$6,L$7:AC11,L$6:AC10)*1.01</f>
        <v>9324565.69177195</v>
      </c>
      <c r="AE11" s="59">
        <f>FORECAST(AE$6:BO$6,M$7:AD11,M$6:AD10)*1.01</f>
        <v>9868308.386625957</v>
      </c>
      <c r="AF11" s="59">
        <f>FORECAST(AF$6:BP$6,N$7:AE11,N$6:AE10)*1.01</f>
        <v>10893656.548362194</v>
      </c>
      <c r="AG11" s="59">
        <f>FORECAST(AG$6:BQ$6,O$7:AF11,O$6:AF10)*1.01</f>
        <v>11484474.613009674</v>
      </c>
      <c r="AH11" s="59">
        <f>FORECAST(AH$6:BJ$6,P$11:AG11,P$6:AG6)*1.01</f>
        <v>11136491.504867284</v>
      </c>
      <c r="AI11" s="59">
        <f>FORECAST(AI$6:BK$6,Q$11:AH11,Q$6:AH6)*1.01</f>
        <v>11102791.273317015</v>
      </c>
      <c r="AJ11" s="59">
        <f>FORECAST(AJ$6:BL$6,R$11:AI11,R$6:AI6)*1.01</f>
        <v>11371186.088517861</v>
      </c>
      <c r="AK11" s="59">
        <f>FORECAST(AK$6:BM$6,S$11:AJ11,S$6:AJ6)*1.01</f>
        <v>11212476.886147106</v>
      </c>
      <c r="AL11" s="59">
        <f>FORECAST(AL$6:BN$6,T$11:AK11,T$6:AK6)*1.01</f>
        <v>10889182.9141762</v>
      </c>
      <c r="AM11" s="59">
        <f>FORECAST(AM$6:BO$6,U$11:AL11,U$6:AL6)*1.01</f>
        <v>10925403.170091528</v>
      </c>
      <c r="AN11" s="59">
        <f>FORECAST(AN$6:BP$6,V$11:AM11,V$6:AM6)*1.01</f>
        <v>10736731.875611302</v>
      </c>
      <c r="AO11" s="59">
        <f>FORECAST(AO$6:BQ$6,W$11:AN11,W$6:AN6)*1.01</f>
        <v>10412816.792459622</v>
      </c>
      <c r="AP11" s="59">
        <f>FORECAST(AP$6:BR$6,X$11:AO11,X$6:AO6)*1.01</f>
        <v>10665898.612126077</v>
      </c>
      <c r="AQ11" s="59">
        <f>FORECAST(AQ$6:BS$6,Y$11:AP11,Y$6:AP6)*1.01</f>
        <v>11264854.91179901</v>
      </c>
      <c r="AR11" s="59">
        <f>FORECAST(AR$6:BT$6,Z$11:AQ11,Z$6:AQ6)*1.01</f>
        <v>11795872.560202172</v>
      </c>
      <c r="AS11" s="59">
        <f>FORECAST(AS$6:BU$6,AA$11:AR11,AA$6:AR6)*1.01</f>
        <v>11903932.559137613</v>
      </c>
      <c r="AT11" s="59">
        <f>FORECAST(AT$6:BV$6,AB$11:AS11,AB$6:AS6)*1.01</f>
        <v>11979468.327476678</v>
      </c>
      <c r="AU11" s="59">
        <f>FORECAST(AU$6:BW$6,AC$11:AT11,AC$6:AT6)*1.01</f>
        <v>12017791.536183605</v>
      </c>
      <c r="AV11" s="59">
        <f>FORECAST(AV$6:BX$6,AD$11:AU11,AD$6:AU6)*1.01</f>
        <v>12016149.775699534</v>
      </c>
      <c r="AW11" s="59">
        <f>FORECAST(AW$6:BY$6,AE$11:AV11,AE$6:AV6)*1.01</f>
        <v>12003493.04621001</v>
      </c>
      <c r="AX11" s="59">
        <f>FORECAST(AX$6:BZ$6,AF$11:AW11,AF$6:AW6)*1.01</f>
        <v>12006479.91522436</v>
      </c>
      <c r="AY11" s="59">
        <f>FORECAST(AY$6:CA$6,AG$11:AX11,AG$6:AX6)*1.01</f>
        <v>12103224.904699344</v>
      </c>
      <c r="AZ11" s="59">
        <f>FORECAST(AZ$6:CB$6,AH$11:AY11,AH$6:AY6)*1.01</f>
        <v>12277648.93367018</v>
      </c>
      <c r="BA11" s="59">
        <f>FORECAST(BA$6:CC$6,AI$11:AZ11,AI$6:AZ6)*1.01</f>
        <v>12433024.916801488</v>
      </c>
      <c r="BB11" s="59">
        <f>FORECAST(BB$6:CD$6,AJ$11:BA11,AJ$6:BA6)*1.01</f>
        <v>12596225.47231283</v>
      </c>
      <c r="BC11" s="59">
        <f>FORECAST(BC$6:CE$6,AK$11:BB11,AK$6:BB6)*1.01</f>
        <v>12805146.775559913</v>
      </c>
      <c r="BD11" s="59">
        <f>FORECAST(BD$6:CF$6,AL$11:BC11,AL$6:BC6)*1.01</f>
        <v>13015744.956798498</v>
      </c>
      <c r="BE11" s="59">
        <f>FORECAST(BE$6:CG$6,AM$11:BD11,AM$6:BD6)*1.01</f>
        <v>13199386.36382146</v>
      </c>
      <c r="BF11" s="59">
        <f>FORECAST(BF$6:CH$6,AN$11:BE11,AN$6:BE6)*1.01</f>
        <v>13386912.817233378</v>
      </c>
      <c r="BG11" s="59">
        <f>FORECAST(BG$6:CI$6,AO$11:BF11,AO$6:BF6)*1.01</f>
        <v>13546585.213028725</v>
      </c>
      <c r="BH11" s="59">
        <f>FORECAST(BH$6:CJ$6,AP$11:BG11,AP$6:BG6)*1.01</f>
        <v>13646845.956136718</v>
      </c>
      <c r="BI11" s="59">
        <f>FORECAST(BI$6:CK$6,AQ$11:BH11,AQ$6:BH6)*1.01</f>
        <v>13740962.178730082</v>
      </c>
      <c r="BJ11" s="59">
        <f>FORECAST(BJ$6:CL$6,AR$11:BI11,AR$6:BI6)*1.01</f>
        <v>13876245.707760703</v>
      </c>
    </row>
    <row r="12" spans="1:62" ht="12.75">
      <c r="A12" s="48" t="s">
        <v>10</v>
      </c>
      <c r="B12" s="56">
        <v>2261111.36</v>
      </c>
      <c r="C12" s="56">
        <v>6060996.579999999</v>
      </c>
      <c r="D12" s="56">
        <v>11377223.799999999</v>
      </c>
      <c r="E12" s="56">
        <v>12088946.22</v>
      </c>
      <c r="F12" s="56">
        <v>10578536.42</v>
      </c>
      <c r="G12" s="56">
        <v>14081356.71</v>
      </c>
      <c r="H12" s="56">
        <v>11271280.53</v>
      </c>
      <c r="I12" s="56">
        <v>16140303.83</v>
      </c>
      <c r="J12" s="56">
        <v>44252826.63999999</v>
      </c>
      <c r="K12" s="56">
        <v>10996768.21</v>
      </c>
      <c r="L12" s="49">
        <v>34862696.35</v>
      </c>
      <c r="M12" s="57">
        <v>60692943.47</v>
      </c>
      <c r="N12" s="49">
        <v>53388921.9</v>
      </c>
      <c r="O12" s="49">
        <v>82379543.15</v>
      </c>
      <c r="P12" s="50">
        <v>112661178.92</v>
      </c>
      <c r="Q12" s="58">
        <v>101545904.33</v>
      </c>
      <c r="R12" s="58">
        <v>183152749.08</v>
      </c>
      <c r="S12" s="58">
        <f>62525489.03+36483338.76</f>
        <v>99008827.78999999</v>
      </c>
      <c r="T12" s="59">
        <v>104244718.04</v>
      </c>
      <c r="U12" s="59">
        <v>120590297.86</v>
      </c>
      <c r="V12" s="59">
        <v>146680812.63</v>
      </c>
      <c r="W12" s="59">
        <v>154982919.17</v>
      </c>
      <c r="X12" s="59">
        <v>130068335.91</v>
      </c>
      <c r="Y12" s="59">
        <v>176547076.23</v>
      </c>
      <c r="Z12" s="59">
        <v>225606394.53</v>
      </c>
      <c r="AA12" s="59">
        <v>192531701.37</v>
      </c>
      <c r="AB12" s="59">
        <v>185912557.19</v>
      </c>
      <c r="AC12" s="59">
        <v>177773889.5</v>
      </c>
      <c r="AD12" s="59">
        <v>315044805.9</v>
      </c>
      <c r="AE12" s="59">
        <v>451896301.22</v>
      </c>
      <c r="AF12" s="59">
        <v>285921544.35</v>
      </c>
      <c r="AG12" s="59">
        <v>291058600.21</v>
      </c>
      <c r="AH12" s="59">
        <f>FORECAST(AH$6:BJ$6,P$12:AG12,P$6:AG6)*1.01</f>
        <v>325325985.45684123</v>
      </c>
      <c r="AI12" s="59">
        <f>FORECAST(AI$6:BK$6,Q$12:AH12,Q$6:AH6)*1.01</f>
        <v>344790740.0558949</v>
      </c>
      <c r="AJ12" s="59">
        <f>FORECAST(AJ$6:BL$6,R$12:AI12,R$6:AI6)*1.01</f>
        <v>362945146.6968237</v>
      </c>
      <c r="AK12" s="59">
        <f>FORECAST(AK$6:BM$6,S$12:AJ12,S$6:AJ6)*1.01</f>
        <v>391131244.4210856</v>
      </c>
      <c r="AL12" s="59">
        <f>FORECAST(AL$6:BN$6,T$12:AK12,T$6:AK6)*1.01</f>
        <v>410973763.1977271</v>
      </c>
      <c r="AM12" s="59">
        <f>FORECAST(AM$6:BO$6,U$12:AL12,U$6:AL6)*1.01</f>
        <v>430175930.0491837</v>
      </c>
      <c r="AN12" s="59">
        <f>FORECAST(AN$6:BP$6,V$12:AM12,V$6:AM6)*1.01</f>
        <v>449771522.49028957</v>
      </c>
      <c r="AO12" s="59">
        <f>FORECAST(AO$6:BQ$6,W$12:AN12,W$6:AN6)*1.01</f>
        <v>471078857.2663504</v>
      </c>
      <c r="AP12" s="59">
        <f>FORECAST(AP$6:BR$6,X$12:AO12,X$6:AO6)*1.01</f>
        <v>492262215.42438126</v>
      </c>
      <c r="AQ12" s="59">
        <f>FORECAST(AQ$6:BS$6,Y$12:AP12,Y$6:AP6)*1.01</f>
        <v>508650745.1174598</v>
      </c>
      <c r="AR12" s="59">
        <f>FORECAST(AR$6:BT$6,Z$12:AQ12,Z$6:AQ6)*1.01</f>
        <v>527681138.9229273</v>
      </c>
      <c r="AS12" s="59">
        <f>FORECAST(AS$6:BU$6,AA$12:AR12,AA$6:AR6)*1.01</f>
        <v>550882956.4944893</v>
      </c>
      <c r="AT12" s="59">
        <f>FORECAST(AT$6:BV$6,AB$12:AS12,AB$6:AS6)*1.01</f>
        <v>568943304.380187</v>
      </c>
      <c r="AU12" s="59">
        <f>FORECAST(AU$6:BW$6,AC$12:AT12,AC$6:AT6)*1.01</f>
        <v>583086536.7817844</v>
      </c>
      <c r="AV12" s="59">
        <f>FORECAST(AV$6:BX$6,AD$12:AU12,AD$6:AU6)*1.01</f>
        <v>591744111.3359743</v>
      </c>
      <c r="AW12" s="59">
        <f>FORECAST(AW$6:BY$6,AE$12:AV12,AE$6:AV6)*1.01</f>
        <v>612441400.2706032</v>
      </c>
      <c r="AX12" s="59">
        <f>FORECAST(AX$6:BZ$6,AF$12:AW12,AF$6:AW6)*1.01</f>
        <v>650372324.5778384</v>
      </c>
      <c r="AY12" s="59">
        <f>FORECAST(AY$6:CA$6,AG$12:AX12,AG$6:AX6)*1.01</f>
        <v>671724204.4524702</v>
      </c>
      <c r="AZ12" s="59">
        <f>FORECAST(AZ$6:CB$6,AH$12:AY12,AH$6:AY6)*1.01</f>
        <v>691329066.1517853</v>
      </c>
      <c r="BA12" s="59">
        <f>FORECAST(BA$6:CC$6,AI$12:AZ12,AI$6:AZ6)*1.01</f>
        <v>712319649.1052705</v>
      </c>
      <c r="BB12" s="59">
        <f>FORECAST(BB$6:CD$6,AJ$12:BA12,AJ$6:BA6)*1.01</f>
        <v>733343011.9738898</v>
      </c>
      <c r="BC12" s="59">
        <f>FORECAST(BC$6:CE$6,AK$12:BB12,AK$6:BB6)*1.01</f>
        <v>754203294.4545046</v>
      </c>
      <c r="BD12" s="59">
        <f>FORECAST(BD$6:CF$6,AL$12:BC12,AL$6:BC6)*1.01</f>
        <v>776131522.9653656</v>
      </c>
      <c r="BE12" s="59">
        <f>FORECAST(BE$6:CG$6,AM$12:BD12,AM$6:BD6)*1.01</f>
        <v>798410901.3765379</v>
      </c>
      <c r="BF12" s="59">
        <f>FORECAST(BF$6:CH$6,AN$12:BE12,AN$6:BE6)*1.01</f>
        <v>820994394.9049906</v>
      </c>
      <c r="BG12" s="59">
        <f>FORECAST(BG$6:CI$6,AO$12:BF12,AO$6:BF6)*1.01</f>
        <v>843941262.1063458</v>
      </c>
      <c r="BH12" s="59">
        <f>FORECAST(BH$6:CJ$6,AP$12:BG12,AP$6:BG6)*1.01</f>
        <v>867499882.7636313</v>
      </c>
      <c r="BI12" s="59">
        <f>FORECAST(BI$6:CK$6,AQ$12:BH12,AQ$6:BH6)*1.01</f>
        <v>891758724.215014</v>
      </c>
      <c r="BJ12" s="59">
        <f>FORECAST(BJ$6:CL$6,AR$12:BI12,AR$6:BI6)*1.01</f>
        <v>916194864.9030126</v>
      </c>
    </row>
    <row r="13" spans="1:19" ht="37.5" customHeight="1">
      <c r="A13" s="46" t="s">
        <v>136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N13" s="2"/>
      <c r="O13" s="2"/>
      <c r="S13" s="3" t="s">
        <v>11</v>
      </c>
    </row>
    <row r="14" spans="1:44" ht="15">
      <c r="A14" s="18"/>
      <c r="B14" s="18"/>
      <c r="C14" s="15"/>
      <c r="D14" s="15"/>
      <c r="E14" s="15"/>
      <c r="F14" s="15"/>
      <c r="G14" s="15"/>
      <c r="H14" s="15"/>
      <c r="I14" s="15"/>
      <c r="J14" s="15"/>
      <c r="K14" s="15"/>
      <c r="W14" s="44"/>
      <c r="AG14" s="16">
        <f aca="true" t="shared" si="2" ref="AG14:AJ15">SUM(AB7:AK7)</f>
        <v>222761246.16558474</v>
      </c>
      <c r="AH14" s="16">
        <f t="shared" si="2"/>
        <v>239564189.59386492</v>
      </c>
      <c r="AI14" s="16">
        <f t="shared" si="2"/>
        <v>258761573.07618463</v>
      </c>
      <c r="AJ14" s="16">
        <f t="shared" si="2"/>
        <v>276655377.90343386</v>
      </c>
      <c r="AK14" s="16">
        <f>SUM(AB7:AK7)</f>
        <v>222761246.16558474</v>
      </c>
      <c r="AL14" s="16">
        <f>AK14+AK15</f>
        <v>468436563.3307601</v>
      </c>
      <c r="AQ14" s="16">
        <f>SUM(AL7:AP7)</f>
        <v>165520938.8906827</v>
      </c>
      <c r="AR14" s="16">
        <f>AQ14+AQ15</f>
        <v>350532952.78190947</v>
      </c>
    </row>
    <row r="15" spans="1:43" ht="12.75">
      <c r="A15" s="1"/>
      <c r="B15" s="7"/>
      <c r="C15" s="15"/>
      <c r="D15" s="15"/>
      <c r="E15" s="15"/>
      <c r="F15" s="15"/>
      <c r="G15" s="15"/>
      <c r="H15" s="15"/>
      <c r="I15" s="15"/>
      <c r="J15" s="15"/>
      <c r="K15" s="15"/>
      <c r="V15" s="48"/>
      <c r="W15" s="58"/>
      <c r="X15" s="58" t="s">
        <v>135</v>
      </c>
      <c r="Y15" s="48" t="s">
        <v>135</v>
      </c>
      <c r="Z15" s="48" t="s">
        <v>135</v>
      </c>
      <c r="AA15" s="48" t="s">
        <v>135</v>
      </c>
      <c r="AG15" s="16">
        <f t="shared" si="2"/>
        <v>245675317.16517535</v>
      </c>
      <c r="AH15" s="16">
        <f t="shared" si="2"/>
        <v>266084661.24514985</v>
      </c>
      <c r="AI15" s="16">
        <f t="shared" si="2"/>
        <v>284422861.99916905</v>
      </c>
      <c r="AJ15" s="16">
        <f t="shared" si="2"/>
        <v>300842668.11085236</v>
      </c>
      <c r="AK15" s="16">
        <f>SUM(AB8:AK8)</f>
        <v>245675317.16517535</v>
      </c>
      <c r="AQ15" s="16">
        <f>SUM(AL8:AP8)</f>
        <v>185012013.89122677</v>
      </c>
    </row>
    <row r="16" spans="2:43" s="72" customFormat="1" ht="12.75"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17"/>
      <c r="P16" s="87"/>
      <c r="Q16" s="87"/>
      <c r="R16" s="87"/>
      <c r="S16" s="87"/>
      <c r="V16" s="78" t="s">
        <v>4</v>
      </c>
      <c r="W16" s="83" t="s">
        <v>4</v>
      </c>
      <c r="X16" s="78" t="s">
        <v>4</v>
      </c>
      <c r="Y16" s="78" t="s">
        <v>4</v>
      </c>
      <c r="Z16" s="78" t="s">
        <v>4</v>
      </c>
      <c r="AA16" s="78" t="s">
        <v>4</v>
      </c>
      <c r="AG16" s="85">
        <f>SUM(AB9:AK9)</f>
        <v>95771994.20258234</v>
      </c>
      <c r="AK16" s="85">
        <f>SUM(AB9:AK9)</f>
        <v>95771994.20258234</v>
      </c>
      <c r="AQ16" s="85">
        <f>SUM(AL9:AP9)</f>
        <v>17920421.520371195</v>
      </c>
    </row>
    <row r="17" spans="1:27" s="72" customFormat="1" ht="12.75">
      <c r="A17" s="47" t="s">
        <v>15</v>
      </c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17"/>
      <c r="P17" s="87"/>
      <c r="Q17" s="87"/>
      <c r="R17" s="87"/>
      <c r="S17" s="87"/>
      <c r="V17" s="88">
        <v>2016</v>
      </c>
      <c r="W17" s="88">
        <v>2017</v>
      </c>
      <c r="X17" s="88">
        <v>2018</v>
      </c>
      <c r="Y17" s="88">
        <v>2019</v>
      </c>
      <c r="Z17" s="88">
        <v>2020</v>
      </c>
      <c r="AA17" s="88">
        <v>2021</v>
      </c>
    </row>
    <row r="18" spans="1:29" s="72" customFormat="1" ht="12.75">
      <c r="A18" s="78" t="s">
        <v>5</v>
      </c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17"/>
      <c r="P18" s="87"/>
      <c r="Q18" s="87"/>
      <c r="R18" s="87"/>
      <c r="S18" s="87"/>
      <c r="V18" s="59">
        <v>12491390.730000002</v>
      </c>
      <c r="W18" s="59">
        <v>11881565.610000001</v>
      </c>
      <c r="X18" s="59">
        <v>15145986.51</v>
      </c>
      <c r="Y18" s="59">
        <v>29542834.28</v>
      </c>
      <c r="Z18" s="59">
        <v>22396159.749999996</v>
      </c>
      <c r="AA18" s="59">
        <v>31445143.599999994</v>
      </c>
      <c r="AB18" s="93">
        <f>X18+Y18+Z18+AA18+V28+W28+X28+Y28</f>
        <v>198388289.82558474</v>
      </c>
      <c r="AC18" s="93">
        <f>AB18+AB19</f>
        <v>414721784.7207601</v>
      </c>
    </row>
    <row r="19" spans="1:28" s="72" customFormat="1" ht="12.75">
      <c r="A19" s="78" t="s">
        <v>6</v>
      </c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17"/>
      <c r="P19" s="87"/>
      <c r="Q19" s="87"/>
      <c r="R19" s="87"/>
      <c r="S19" s="87"/>
      <c r="V19" s="59">
        <v>12667722.13</v>
      </c>
      <c r="W19" s="59">
        <v>16674100.139999999</v>
      </c>
      <c r="X19" s="59">
        <v>20585274.939999998</v>
      </c>
      <c r="Y19" s="59">
        <v>14985914.600000001</v>
      </c>
      <c r="Z19" s="59">
        <v>12031038.319999998</v>
      </c>
      <c r="AA19" s="59">
        <v>54695628.72</v>
      </c>
      <c r="AB19" s="93">
        <f>X19+Y19+Z19+AA19+V29+W29+X29+Y29</f>
        <v>216333494.89517537</v>
      </c>
    </row>
    <row r="20" spans="1:27" s="72" customFormat="1" ht="12.75">
      <c r="A20" s="78" t="s">
        <v>7</v>
      </c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17"/>
      <c r="P20" s="87"/>
      <c r="Q20" s="87"/>
      <c r="R20" s="87"/>
      <c r="S20" s="87"/>
      <c r="V20" s="59">
        <v>8357783.298678884</v>
      </c>
      <c r="W20" s="59">
        <v>8609329.445735672</v>
      </c>
      <c r="X20" s="59">
        <v>9188276.030446224</v>
      </c>
      <c r="Y20" s="59">
        <v>9908197.577225639</v>
      </c>
      <c r="Z20" s="59">
        <v>11348407.732911127</v>
      </c>
      <c r="AA20" s="59">
        <v>12088558.549246887</v>
      </c>
    </row>
    <row r="21" spans="1:27" ht="12.75">
      <c r="A21" s="78" t="s">
        <v>8</v>
      </c>
      <c r="B21" s="16"/>
      <c r="V21" s="89">
        <v>9147144.623063466</v>
      </c>
      <c r="W21" s="89">
        <v>9243175.681069827</v>
      </c>
      <c r="X21" s="89">
        <v>9691955.457825495</v>
      </c>
      <c r="Y21" s="89">
        <v>10258219.849587798</v>
      </c>
      <c r="Z21" s="89">
        <v>11342109.142465962</v>
      </c>
      <c r="AA21" s="89">
        <v>11948100.678782072</v>
      </c>
    </row>
    <row r="22" spans="1:27" ht="12.75">
      <c r="A22" s="78" t="s">
        <v>9</v>
      </c>
      <c r="B22" s="15"/>
      <c r="V22" s="89">
        <v>8841287.507402278</v>
      </c>
      <c r="W22" s="89">
        <v>8944160.210946627</v>
      </c>
      <c r="X22" s="89">
        <v>9324565.69177195</v>
      </c>
      <c r="Y22" s="89">
        <v>9868308.386625957</v>
      </c>
      <c r="Z22" s="89">
        <v>10893656.548362194</v>
      </c>
      <c r="AA22" s="89">
        <v>11484474.613009674</v>
      </c>
    </row>
    <row r="23" spans="1:27" ht="12.75">
      <c r="A23" s="48" t="s">
        <v>10</v>
      </c>
      <c r="B23" s="15"/>
      <c r="V23" s="89">
        <v>185912557.19</v>
      </c>
      <c r="W23" s="89">
        <v>177773889.5</v>
      </c>
      <c r="X23" s="89">
        <v>315044805.9</v>
      </c>
      <c r="Y23" s="89">
        <v>451896301.22</v>
      </c>
      <c r="Z23" s="89">
        <v>285921544.35</v>
      </c>
      <c r="AA23" s="89">
        <v>291058600.21</v>
      </c>
    </row>
    <row r="24" ht="12.75">
      <c r="B24" s="15"/>
    </row>
    <row r="25" spans="2:27" ht="12.75">
      <c r="B25" s="15"/>
      <c r="V25" s="48" t="s">
        <v>135</v>
      </c>
      <c r="W25" s="48" t="s">
        <v>135</v>
      </c>
      <c r="X25" s="48" t="s">
        <v>135</v>
      </c>
      <c r="Y25" s="48" t="s">
        <v>135</v>
      </c>
      <c r="Z25" s="48" t="s">
        <v>135</v>
      </c>
      <c r="AA25" s="48" t="s">
        <v>135</v>
      </c>
    </row>
    <row r="26" spans="2:27" ht="12.75">
      <c r="B26" s="15"/>
      <c r="V26" s="48" t="s">
        <v>4</v>
      </c>
      <c r="W26" s="48" t="s">
        <v>4</v>
      </c>
      <c r="X26" s="48" t="s">
        <v>4</v>
      </c>
      <c r="Y26" s="48" t="s">
        <v>4</v>
      </c>
      <c r="Z26" s="48" t="s">
        <v>4</v>
      </c>
      <c r="AA26" s="48" t="s">
        <v>4</v>
      </c>
    </row>
    <row r="27" spans="1:27" ht="12.75">
      <c r="A27" s="47" t="s">
        <v>15</v>
      </c>
      <c r="B27" s="15"/>
      <c r="V27" s="75">
        <v>2022</v>
      </c>
      <c r="W27" s="75">
        <v>2023</v>
      </c>
      <c r="X27" s="75">
        <v>2024</v>
      </c>
      <c r="Y27" s="75">
        <v>2025</v>
      </c>
      <c r="Z27" s="75">
        <v>2026</v>
      </c>
      <c r="AA27" s="75">
        <v>2027</v>
      </c>
    </row>
    <row r="28" spans="1:29" ht="12.75">
      <c r="A28" s="78" t="s">
        <v>5</v>
      </c>
      <c r="B28" s="19"/>
      <c r="V28" s="89">
        <v>22492766.19117532</v>
      </c>
      <c r="W28" s="89">
        <v>24304734.768035762</v>
      </c>
      <c r="X28" s="89">
        <v>25831696.67676009</v>
      </c>
      <c r="Y28" s="89">
        <v>27228968.0496136</v>
      </c>
      <c r="Z28" s="89">
        <v>29294334.15828017</v>
      </c>
      <c r="AA28" s="89">
        <v>31078949.092319738</v>
      </c>
      <c r="AB28" s="44">
        <f>Z28+AA28+V38+W38+X38+Y38+Z38+AA38+V48+W48</f>
        <v>376147649.2994716</v>
      </c>
      <c r="AC28" s="44">
        <f>AB28+AB29</f>
        <v>801156595.285934</v>
      </c>
    </row>
    <row r="29" spans="1:28" ht="12.75">
      <c r="A29" s="78" t="s">
        <v>6</v>
      </c>
      <c r="B29" s="15"/>
      <c r="V29" s="89">
        <v>25510654.28318993</v>
      </c>
      <c r="W29" s="89">
        <v>27754160.349429876</v>
      </c>
      <c r="X29" s="89">
        <v>29553980.03237595</v>
      </c>
      <c r="Y29" s="89">
        <v>31216843.650179584</v>
      </c>
      <c r="Z29" s="89">
        <v>33077066.209974505</v>
      </c>
      <c r="AA29" s="89">
        <v>35012300.894019164</v>
      </c>
      <c r="AB29" s="44">
        <f>Z29+AA29+V39+W39+X39+Y39+Z39+AA39+V49+W49</f>
        <v>425008945.98646235</v>
      </c>
    </row>
    <row r="30" spans="1:27" ht="12.75">
      <c r="A30" s="78" t="s">
        <v>7</v>
      </c>
      <c r="B30" s="15"/>
      <c r="V30" s="89">
        <v>10568256.279244216</v>
      </c>
      <c r="W30" s="89">
        <v>9120849.436946861</v>
      </c>
      <c r="X30" s="89">
        <v>8971017.597224133</v>
      </c>
      <c r="Y30" s="89">
        <v>7611318.254922712</v>
      </c>
      <c r="Z30" s="89">
        <v>6361081.846794481</v>
      </c>
      <c r="AA30" s="89">
        <v>4614708.160074775</v>
      </c>
    </row>
    <row r="31" spans="1:27" ht="12.75">
      <c r="A31" s="78" t="s">
        <v>8</v>
      </c>
      <c r="B31" s="15"/>
      <c r="V31" s="89">
        <v>9588192.186511131</v>
      </c>
      <c r="W31" s="89">
        <v>9836146.387766615</v>
      </c>
      <c r="X31" s="89">
        <v>9464497.830025425</v>
      </c>
      <c r="Y31" s="89">
        <v>9155966.671298128</v>
      </c>
      <c r="Z31" s="89">
        <v>8865870.759659847</v>
      </c>
      <c r="AA31" s="89">
        <v>8928040.532305298</v>
      </c>
    </row>
    <row r="32" spans="1:27" ht="12.75">
      <c r="A32" s="78" t="s">
        <v>9</v>
      </c>
      <c r="B32" s="15"/>
      <c r="V32" s="89">
        <v>11136491.504867284</v>
      </c>
      <c r="W32" s="89">
        <v>11102791.273317015</v>
      </c>
      <c r="X32" s="89">
        <v>11371186.088517861</v>
      </c>
      <c r="Y32" s="89">
        <v>11212476.886147106</v>
      </c>
      <c r="Z32" s="89">
        <v>10889182.9141762</v>
      </c>
      <c r="AA32" s="89">
        <v>10925403.170091528</v>
      </c>
    </row>
    <row r="33" spans="1:27" ht="12.75">
      <c r="A33" s="48" t="s">
        <v>10</v>
      </c>
      <c r="B33" s="15"/>
      <c r="V33" s="89">
        <v>325325985.45684123</v>
      </c>
      <c r="W33" s="89">
        <v>344790740.0558949</v>
      </c>
      <c r="X33" s="89">
        <v>362945146.6968237</v>
      </c>
      <c r="Y33" s="89">
        <v>391131244.4210856</v>
      </c>
      <c r="Z33" s="89">
        <v>410973763.1977271</v>
      </c>
      <c r="AA33" s="89">
        <v>430175930.0491837</v>
      </c>
    </row>
    <row r="34" ht="12.75">
      <c r="B34" s="15"/>
    </row>
    <row r="35" spans="2:27" ht="12.75">
      <c r="B35" s="15"/>
      <c r="V35" s="48" t="s">
        <v>135</v>
      </c>
      <c r="W35" s="48" t="s">
        <v>135</v>
      </c>
      <c r="X35" s="48" t="s">
        <v>135</v>
      </c>
      <c r="Y35" s="48" t="s">
        <v>135</v>
      </c>
      <c r="Z35" s="48" t="s">
        <v>135</v>
      </c>
      <c r="AA35" s="48" t="s">
        <v>135</v>
      </c>
    </row>
    <row r="36" spans="2:27" ht="12.75">
      <c r="B36" s="15"/>
      <c r="V36" s="48" t="s">
        <v>4</v>
      </c>
      <c r="W36" s="48" t="s">
        <v>4</v>
      </c>
      <c r="X36" s="48" t="s">
        <v>4</v>
      </c>
      <c r="Y36" s="48" t="s">
        <v>4</v>
      </c>
      <c r="Z36" s="48" t="s">
        <v>4</v>
      </c>
      <c r="AA36" s="48" t="s">
        <v>4</v>
      </c>
    </row>
    <row r="37" spans="1:27" ht="12.75">
      <c r="A37" s="47" t="s">
        <v>15</v>
      </c>
      <c r="B37" s="15"/>
      <c r="V37" s="75">
        <v>2028</v>
      </c>
      <c r="W37" s="75">
        <v>2029</v>
      </c>
      <c r="X37" s="75">
        <v>2030</v>
      </c>
      <c r="Y37" s="75">
        <v>2031</v>
      </c>
      <c r="Z37" s="75">
        <v>2032</v>
      </c>
      <c r="AA37" s="75">
        <v>2033</v>
      </c>
    </row>
    <row r="38" spans="1:27" ht="12.75">
      <c r="A38" s="78" t="s">
        <v>5</v>
      </c>
      <c r="B38" s="19"/>
      <c r="V38" s="89">
        <v>33039791.337249223</v>
      </c>
      <c r="W38" s="89">
        <v>34775588.16212478</v>
      </c>
      <c r="X38" s="89">
        <v>37332276.14070879</v>
      </c>
      <c r="Y38" s="89">
        <v>38942515.01124382</v>
      </c>
      <c r="Z38" s="89">
        <v>40774406.33203721</v>
      </c>
      <c r="AA38" s="89">
        <v>42271520.90789009</v>
      </c>
    </row>
    <row r="39" spans="1:27" ht="12.75">
      <c r="A39" s="78" t="s">
        <v>6</v>
      </c>
      <c r="B39" s="15"/>
      <c r="V39" s="89">
        <v>37005081.05168336</v>
      </c>
      <c r="W39" s="89">
        <v>38918346.79622113</v>
      </c>
      <c r="X39" s="89">
        <v>40999218.93932862</v>
      </c>
      <c r="Y39" s="89">
        <v>43857739.53577773</v>
      </c>
      <c r="Z39" s="89">
        <v>46310535.62522955</v>
      </c>
      <c r="AA39" s="89">
        <v>48266101.25866346</v>
      </c>
    </row>
    <row r="40" spans="1:27" ht="12.75">
      <c r="A40" s="78" t="s">
        <v>7</v>
      </c>
      <c r="B40" s="15"/>
      <c r="V40" s="89">
        <v>3233939.2658653357</v>
      </c>
      <c r="W40" s="89">
        <v>2396593.98264205</v>
      </c>
      <c r="X40" s="89">
        <v>1314098.2649945545</v>
      </c>
      <c r="Y40" s="89">
        <v>1919523.6549203633</v>
      </c>
      <c r="Z40" s="89">
        <v>3065449.964475509</v>
      </c>
      <c r="AA40" s="89">
        <v>2196914.2434785725</v>
      </c>
    </row>
    <row r="41" spans="1:27" ht="12.75">
      <c r="A41" s="78" t="s">
        <v>8</v>
      </c>
      <c r="B41" s="15"/>
      <c r="V41" s="89">
        <v>8274117.424542785</v>
      </c>
      <c r="W41" s="89">
        <v>7704596.041401438</v>
      </c>
      <c r="X41" s="89">
        <v>7900630.144105061</v>
      </c>
      <c r="Y41" s="89">
        <v>8389803.920651717</v>
      </c>
      <c r="Z41" s="89">
        <v>8496311.049094293</v>
      </c>
      <c r="AA41" s="89">
        <v>8277530.8706647</v>
      </c>
    </row>
    <row r="42" spans="1:27" ht="12.75">
      <c r="A42" s="78" t="s">
        <v>9</v>
      </c>
      <c r="B42" s="15"/>
      <c r="V42" s="89">
        <v>10736731.875611302</v>
      </c>
      <c r="W42" s="89">
        <v>10412816.792459622</v>
      </c>
      <c r="X42" s="89">
        <v>10665898.612126077</v>
      </c>
      <c r="Y42" s="89">
        <v>11264854.91179901</v>
      </c>
      <c r="Z42" s="89">
        <v>11795872.560202172</v>
      </c>
      <c r="AA42" s="89">
        <v>11903932.559137613</v>
      </c>
    </row>
    <row r="43" spans="1:27" ht="12.75">
      <c r="A43" s="48" t="s">
        <v>10</v>
      </c>
      <c r="B43" s="15"/>
      <c r="V43" s="89">
        <v>449771522.49028957</v>
      </c>
      <c r="W43" s="89">
        <v>471078857.2663504</v>
      </c>
      <c r="X43" s="89">
        <v>492262215.42438126</v>
      </c>
      <c r="Y43" s="89">
        <v>508650745.1174598</v>
      </c>
      <c r="Z43" s="89">
        <v>527681138.9229273</v>
      </c>
      <c r="AA43" s="89">
        <v>550882956.4944893</v>
      </c>
    </row>
    <row r="44" ht="12.75">
      <c r="B44" s="15"/>
    </row>
    <row r="45" spans="2:27" ht="12.75">
      <c r="B45" s="15"/>
      <c r="V45" s="48" t="s">
        <v>135</v>
      </c>
      <c r="W45" s="48" t="s">
        <v>135</v>
      </c>
      <c r="X45" s="48" t="s">
        <v>135</v>
      </c>
      <c r="Y45" s="48" t="s">
        <v>135</v>
      </c>
      <c r="Z45" s="48" t="s">
        <v>135</v>
      </c>
      <c r="AA45" s="48" t="s">
        <v>135</v>
      </c>
    </row>
    <row r="46" spans="2:27" ht="12.75">
      <c r="B46" s="15"/>
      <c r="V46" s="48" t="s">
        <v>4</v>
      </c>
      <c r="W46" s="48" t="s">
        <v>4</v>
      </c>
      <c r="X46" s="48" t="s">
        <v>4</v>
      </c>
      <c r="Y46" s="48" t="s">
        <v>4</v>
      </c>
      <c r="Z46" s="48" t="s">
        <v>4</v>
      </c>
      <c r="AA46" s="48" t="s">
        <v>4</v>
      </c>
    </row>
    <row r="47" spans="1:27" ht="12.75">
      <c r="A47" s="47" t="s">
        <v>15</v>
      </c>
      <c r="B47" s="15"/>
      <c r="V47" s="75">
        <v>2034</v>
      </c>
      <c r="W47" s="75">
        <v>2035</v>
      </c>
      <c r="X47" s="75">
        <v>2036</v>
      </c>
      <c r="Y47" s="75">
        <v>2037</v>
      </c>
      <c r="Z47" s="75">
        <v>2038</v>
      </c>
      <c r="AA47" s="75">
        <v>2039</v>
      </c>
    </row>
    <row r="48" spans="1:29" ht="12.75">
      <c r="A48" s="78" t="s">
        <v>5</v>
      </c>
      <c r="B48" s="15"/>
      <c r="V48" s="89">
        <v>43648848.0228918</v>
      </c>
      <c r="W48" s="89">
        <v>44989420.13472596</v>
      </c>
      <c r="X48" s="89">
        <v>45933323.50995114</v>
      </c>
      <c r="Y48" s="89">
        <v>46864404.30266259</v>
      </c>
      <c r="Z48" s="89">
        <v>49295511.29318921</v>
      </c>
      <c r="AA48" s="89">
        <v>50985683.84829232</v>
      </c>
      <c r="AB48" s="44">
        <f>X48+Y48+Z48+AA48+V58+W58+X58+Y58+Z58+AA58</f>
        <v>542049758.9473026</v>
      </c>
      <c r="AC48" s="44">
        <f>AB48+AB49</f>
        <v>1163709815.483014</v>
      </c>
    </row>
    <row r="49" spans="1:28" ht="12.75">
      <c r="A49" s="78" t="s">
        <v>6</v>
      </c>
      <c r="B49" s="15"/>
      <c r="V49" s="89">
        <v>49972444.62886505</v>
      </c>
      <c r="W49" s="89">
        <v>51590111.04669978</v>
      </c>
      <c r="X49" s="89">
        <v>53361020.545703776</v>
      </c>
      <c r="Y49" s="89">
        <v>55354304.22842358</v>
      </c>
      <c r="Z49" s="89">
        <v>56406619.1112174</v>
      </c>
      <c r="AA49" s="89">
        <v>56505546.88057949</v>
      </c>
      <c r="AB49" s="44">
        <f>X49+Y49+Z49+AA49+V59+W59+X59+Y59+Z59+AA59</f>
        <v>621660056.5357116</v>
      </c>
    </row>
    <row r="50" spans="1:27" ht="12.75">
      <c r="A50" s="78" t="s">
        <v>7</v>
      </c>
      <c r="V50" s="89">
        <v>1248410.956163273</v>
      </c>
      <c r="W50" s="89">
        <v>238270.53134560108</v>
      </c>
      <c r="X50" s="89">
        <v>-824586.1798764801</v>
      </c>
      <c r="Y50" s="89">
        <v>-1883779.2959454774</v>
      </c>
      <c r="Z50" s="89">
        <v>-2887360.018966024</v>
      </c>
      <c r="AA50" s="89">
        <v>-3692516.0815816782</v>
      </c>
    </row>
    <row r="51" spans="1:27" ht="12.75">
      <c r="A51" s="78" t="s">
        <v>8</v>
      </c>
      <c r="V51" s="89">
        <v>8018081.475405623</v>
      </c>
      <c r="W51" s="89">
        <v>7727758.855937177</v>
      </c>
      <c r="X51" s="89">
        <v>7407313.425727469</v>
      </c>
      <c r="Y51" s="89">
        <v>7104207.658244617</v>
      </c>
      <c r="Z51" s="89">
        <v>6853078.060797719</v>
      </c>
      <c r="AA51" s="89">
        <v>6751147.354066946</v>
      </c>
    </row>
    <row r="52" spans="1:27" ht="12.75">
      <c r="A52" s="78" t="s">
        <v>9</v>
      </c>
      <c r="V52" s="89">
        <v>11979468.327476678</v>
      </c>
      <c r="W52" s="89">
        <v>12017791.536183605</v>
      </c>
      <c r="X52" s="89">
        <v>12016149.775699534</v>
      </c>
      <c r="Y52" s="89">
        <v>12003493.04621001</v>
      </c>
      <c r="Z52" s="89">
        <v>12006479.91522436</v>
      </c>
      <c r="AA52" s="89">
        <v>12103224.904699344</v>
      </c>
    </row>
    <row r="53" spans="1:27" ht="12.75">
      <c r="A53" s="48" t="s">
        <v>10</v>
      </c>
      <c r="V53" s="89">
        <v>568943304.380187</v>
      </c>
      <c r="W53" s="89">
        <v>583086536.7817844</v>
      </c>
      <c r="X53" s="89">
        <v>591744111.3359743</v>
      </c>
      <c r="Y53" s="89">
        <v>612441400.2706032</v>
      </c>
      <c r="Z53" s="89">
        <v>650372324.5778384</v>
      </c>
      <c r="AA53" s="89">
        <v>671724204.4524702</v>
      </c>
    </row>
    <row r="54" ht="12.75">
      <c r="B54" s="15"/>
    </row>
    <row r="55" spans="1:27" ht="12.75">
      <c r="A55" s="48"/>
      <c r="B55" s="56"/>
      <c r="C55" s="48"/>
      <c r="D55" s="48"/>
      <c r="E55" s="48"/>
      <c r="F55" s="48"/>
      <c r="G55" s="48"/>
      <c r="H55" s="48"/>
      <c r="I55" s="48"/>
      <c r="J55" s="48"/>
      <c r="K55" s="48"/>
      <c r="L55" s="49"/>
      <c r="M55" s="48"/>
      <c r="N55" s="48"/>
      <c r="O55" s="48"/>
      <c r="P55" s="50"/>
      <c r="Q55" s="50"/>
      <c r="R55" s="50"/>
      <c r="S55" s="50"/>
      <c r="T55" s="48"/>
      <c r="U55" s="48"/>
      <c r="V55" s="48" t="s">
        <v>135</v>
      </c>
      <c r="W55" s="51" t="s">
        <v>135</v>
      </c>
      <c r="X55" s="51" t="s">
        <v>135</v>
      </c>
      <c r="Y55" s="51" t="s">
        <v>135</v>
      </c>
      <c r="Z55" s="51" t="s">
        <v>135</v>
      </c>
      <c r="AA55" s="51" t="s">
        <v>135</v>
      </c>
    </row>
    <row r="56" spans="1:27" ht="12.75">
      <c r="A56" s="48"/>
      <c r="B56" s="56"/>
      <c r="C56" s="48"/>
      <c r="D56" s="48"/>
      <c r="E56" s="48"/>
      <c r="F56" s="48"/>
      <c r="G56" s="48"/>
      <c r="H56" s="48"/>
      <c r="I56" s="48"/>
      <c r="J56" s="48"/>
      <c r="K56" s="48"/>
      <c r="L56" s="49"/>
      <c r="M56" s="48"/>
      <c r="N56" s="48"/>
      <c r="O56" s="48"/>
      <c r="P56" s="50"/>
      <c r="Q56" s="50"/>
      <c r="R56" s="50"/>
      <c r="S56" s="50"/>
      <c r="T56" s="48"/>
      <c r="U56" s="48"/>
      <c r="V56" s="48" t="s">
        <v>4</v>
      </c>
      <c r="W56" s="54" t="s">
        <v>4</v>
      </c>
      <c r="X56" s="54" t="s">
        <v>4</v>
      </c>
      <c r="Y56" s="54" t="s">
        <v>4</v>
      </c>
      <c r="Z56" s="54" t="s">
        <v>4</v>
      </c>
      <c r="AA56" s="54" t="s">
        <v>4</v>
      </c>
    </row>
    <row r="57" spans="1:27" ht="12.75">
      <c r="A57" s="47" t="s">
        <v>15</v>
      </c>
      <c r="B57" s="56"/>
      <c r="C57" s="48"/>
      <c r="D57" s="48"/>
      <c r="E57" s="48"/>
      <c r="F57" s="48"/>
      <c r="G57" s="48"/>
      <c r="H57" s="48"/>
      <c r="I57" s="48"/>
      <c r="J57" s="48"/>
      <c r="K57" s="48"/>
      <c r="L57" s="49"/>
      <c r="M57" s="48"/>
      <c r="N57" s="48"/>
      <c r="O57" s="48"/>
      <c r="P57" s="50"/>
      <c r="Q57" s="50"/>
      <c r="R57" s="50"/>
      <c r="S57" s="50"/>
      <c r="T57" s="48"/>
      <c r="U57" s="48"/>
      <c r="V57" s="75">
        <v>2040</v>
      </c>
      <c r="W57" s="55">
        <v>2041</v>
      </c>
      <c r="X57" s="55">
        <v>2042</v>
      </c>
      <c r="Y57" s="55">
        <v>2043</v>
      </c>
      <c r="Z57" s="55">
        <v>2044</v>
      </c>
      <c r="AA57" s="55">
        <v>2045</v>
      </c>
    </row>
    <row r="58" spans="1:28" ht="12.75">
      <c r="A58" s="78" t="s">
        <v>5</v>
      </c>
      <c r="B58" s="56"/>
      <c r="C58" s="48"/>
      <c r="D58" s="48"/>
      <c r="E58" s="48"/>
      <c r="F58" s="48"/>
      <c r="G58" s="48"/>
      <c r="H58" s="48"/>
      <c r="I58" s="48"/>
      <c r="J58" s="48"/>
      <c r="K58" s="48"/>
      <c r="L58" s="49"/>
      <c r="M58" s="48"/>
      <c r="N58" s="48"/>
      <c r="O58" s="48"/>
      <c r="P58" s="50"/>
      <c r="Q58" s="50"/>
      <c r="R58" s="50"/>
      <c r="S58" s="50"/>
      <c r="T58" s="48"/>
      <c r="U58" s="48"/>
      <c r="V58" s="89">
        <v>53717196.03827218</v>
      </c>
      <c r="W58" s="59">
        <v>55492853.77069346</v>
      </c>
      <c r="X58" s="59">
        <v>57287909.08054697</v>
      </c>
      <c r="Y58" s="59">
        <v>59069806.41209022</v>
      </c>
      <c r="Z58" s="59">
        <v>60813160.68816617</v>
      </c>
      <c r="AA58" s="59">
        <v>62589910.003438205</v>
      </c>
      <c r="AB58" s="44">
        <f>AA58+AA59</f>
        <v>134584587.29548475</v>
      </c>
    </row>
    <row r="59" spans="1:27" ht="12.75">
      <c r="A59" s="78" t="s">
        <v>6</v>
      </c>
      <c r="B59" s="56"/>
      <c r="C59" s="48"/>
      <c r="D59" s="48"/>
      <c r="E59" s="48"/>
      <c r="F59" s="48"/>
      <c r="G59" s="48"/>
      <c r="H59" s="48"/>
      <c r="I59" s="48"/>
      <c r="J59" s="48"/>
      <c r="K59" s="48"/>
      <c r="L59" s="49"/>
      <c r="M59" s="48"/>
      <c r="N59" s="48"/>
      <c r="O59" s="48"/>
      <c r="P59" s="50"/>
      <c r="Q59" s="50"/>
      <c r="R59" s="50"/>
      <c r="S59" s="50"/>
      <c r="T59" s="48"/>
      <c r="U59" s="48"/>
      <c r="V59" s="89">
        <v>61380709.263552606</v>
      </c>
      <c r="W59" s="59">
        <v>63461051.65032454</v>
      </c>
      <c r="X59" s="59">
        <v>65594149.027354114</v>
      </c>
      <c r="Y59" s="59">
        <v>67736495.03759201</v>
      </c>
      <c r="Z59" s="59">
        <v>69865483.49891758</v>
      </c>
      <c r="AA59" s="59">
        <v>71994677.29204655</v>
      </c>
    </row>
    <row r="60" spans="1:27" ht="12.75">
      <c r="A60" s="78" t="s">
        <v>7</v>
      </c>
      <c r="B60" s="56"/>
      <c r="C60" s="48"/>
      <c r="D60" s="48"/>
      <c r="E60" s="48"/>
      <c r="F60" s="48"/>
      <c r="G60" s="48"/>
      <c r="H60" s="48"/>
      <c r="I60" s="48"/>
      <c r="J60" s="48"/>
      <c r="K60" s="48"/>
      <c r="L60" s="49"/>
      <c r="M60" s="48"/>
      <c r="N60" s="48"/>
      <c r="O60" s="48"/>
      <c r="P60" s="50"/>
      <c r="Q60" s="50"/>
      <c r="R60" s="50"/>
      <c r="S60" s="50"/>
      <c r="T60" s="48"/>
      <c r="U60" s="48"/>
      <c r="V60" s="89">
        <v>-4298741.663229809</v>
      </c>
      <c r="W60" s="59">
        <v>-4929223.690606313</v>
      </c>
      <c r="X60" s="59">
        <v>-5597884.589021079</v>
      </c>
      <c r="Y60" s="59">
        <v>-6158157.885066604</v>
      </c>
      <c r="Z60" s="59">
        <v>-6735175.874421392</v>
      </c>
      <c r="AA60" s="59">
        <v>-7334076.612106245</v>
      </c>
    </row>
    <row r="61" spans="1:27" ht="12.75">
      <c r="A61" s="78" t="s">
        <v>8</v>
      </c>
      <c r="B61" s="56"/>
      <c r="C61" s="48"/>
      <c r="D61" s="48"/>
      <c r="E61" s="48"/>
      <c r="F61" s="48"/>
      <c r="G61" s="48"/>
      <c r="H61" s="48"/>
      <c r="I61" s="48"/>
      <c r="J61" s="48"/>
      <c r="K61" s="48"/>
      <c r="L61" s="49"/>
      <c r="M61" s="48"/>
      <c r="N61" s="48"/>
      <c r="O61" s="48"/>
      <c r="P61" s="50"/>
      <c r="Q61" s="50"/>
      <c r="R61" s="50"/>
      <c r="S61" s="50"/>
      <c r="T61" s="48"/>
      <c r="U61" s="48"/>
      <c r="V61" s="89">
        <v>6795246.011662458</v>
      </c>
      <c r="W61" s="59">
        <v>6640592.80606728</v>
      </c>
      <c r="X61" s="59">
        <v>6539276.271681418</v>
      </c>
      <c r="Y61" s="59">
        <v>6429436.970598643</v>
      </c>
      <c r="Z61" s="59">
        <v>6312141.527792296</v>
      </c>
      <c r="AA61" s="59">
        <v>6184215.510293643</v>
      </c>
    </row>
    <row r="62" spans="1:27" ht="12.75">
      <c r="A62" s="78" t="s">
        <v>9</v>
      </c>
      <c r="B62" s="56"/>
      <c r="C62" s="48"/>
      <c r="D62" s="48"/>
      <c r="E62" s="48"/>
      <c r="F62" s="48"/>
      <c r="G62" s="48"/>
      <c r="H62" s="48"/>
      <c r="I62" s="48"/>
      <c r="J62" s="48"/>
      <c r="K62" s="48"/>
      <c r="L62" s="49"/>
      <c r="M62" s="48"/>
      <c r="N62" s="48"/>
      <c r="O62" s="48"/>
      <c r="P62" s="50"/>
      <c r="Q62" s="50"/>
      <c r="R62" s="50"/>
      <c r="S62" s="50"/>
      <c r="T62" s="48"/>
      <c r="U62" s="48"/>
      <c r="V62" s="89">
        <v>12277648.93367018</v>
      </c>
      <c r="W62" s="59">
        <v>12433024.916801488</v>
      </c>
      <c r="X62" s="59">
        <v>12596225.47231283</v>
      </c>
      <c r="Y62" s="59">
        <v>12805146.775559913</v>
      </c>
      <c r="Z62" s="59">
        <v>13015744.956798498</v>
      </c>
      <c r="AA62" s="59">
        <v>13199386.36382146</v>
      </c>
    </row>
    <row r="63" spans="1:27" ht="12.75">
      <c r="A63" s="48" t="s">
        <v>10</v>
      </c>
      <c r="B63" s="56"/>
      <c r="C63" s="48"/>
      <c r="D63" s="48"/>
      <c r="E63" s="48"/>
      <c r="F63" s="48"/>
      <c r="G63" s="48"/>
      <c r="H63" s="48"/>
      <c r="I63" s="48"/>
      <c r="J63" s="48"/>
      <c r="K63" s="48"/>
      <c r="L63" s="49"/>
      <c r="M63" s="48"/>
      <c r="N63" s="48"/>
      <c r="O63" s="48"/>
      <c r="P63" s="50"/>
      <c r="Q63" s="50"/>
      <c r="R63" s="50"/>
      <c r="S63" s="50"/>
      <c r="T63" s="48"/>
      <c r="U63" s="48"/>
      <c r="V63" s="89">
        <v>691329066.1517853</v>
      </c>
      <c r="W63" s="59">
        <v>712319649.1052705</v>
      </c>
      <c r="X63" s="59">
        <v>733343011.9738898</v>
      </c>
      <c r="Y63" s="59">
        <v>754203294.4545046</v>
      </c>
      <c r="Z63" s="59">
        <v>776131522.9653656</v>
      </c>
      <c r="AA63" s="59">
        <v>798410901.3765379</v>
      </c>
    </row>
    <row r="64" spans="1:27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</row>
    <row r="65" spans="1:27" ht="12.75">
      <c r="A65" s="48"/>
      <c r="B65" s="15"/>
      <c r="V65" s="48" t="s">
        <v>135</v>
      </c>
      <c r="W65" s="51" t="s">
        <v>135</v>
      </c>
      <c r="X65" s="51" t="s">
        <v>135</v>
      </c>
      <c r="Y65" s="51" t="s">
        <v>135</v>
      </c>
      <c r="Z65" s="51" t="s">
        <v>135</v>
      </c>
      <c r="AA65" s="51"/>
    </row>
    <row r="66" spans="1:27" ht="12.75">
      <c r="A66" s="48"/>
      <c r="B66" s="15"/>
      <c r="V66" s="48" t="s">
        <v>4</v>
      </c>
      <c r="W66" s="54" t="s">
        <v>4</v>
      </c>
      <c r="X66" s="54" t="s">
        <v>4</v>
      </c>
      <c r="Y66" s="54" t="s">
        <v>4</v>
      </c>
      <c r="Z66" s="54" t="s">
        <v>4</v>
      </c>
      <c r="AA66" s="54"/>
    </row>
    <row r="67" spans="1:26" ht="12.75">
      <c r="A67" s="47" t="s">
        <v>15</v>
      </c>
      <c r="B67" s="15"/>
      <c r="V67" s="47">
        <v>2046</v>
      </c>
      <c r="W67" s="47">
        <v>2047</v>
      </c>
      <c r="X67" s="47">
        <v>2048</v>
      </c>
      <c r="Y67" s="47">
        <v>2049</v>
      </c>
      <c r="Z67" s="47">
        <v>2050</v>
      </c>
    </row>
    <row r="68" spans="1:28" ht="12.75">
      <c r="A68" s="78" t="s">
        <v>5</v>
      </c>
      <c r="B68" s="15"/>
      <c r="V68" s="90">
        <v>64376860.29105405</v>
      </c>
      <c r="W68" s="90">
        <v>66199723.4849678</v>
      </c>
      <c r="X68" s="90">
        <v>68040291.90117884</v>
      </c>
      <c r="Y68" s="90">
        <v>70009194.21642195</v>
      </c>
      <c r="Z68" s="90">
        <v>72024460.21098484</v>
      </c>
      <c r="AA68" s="92">
        <f>V68+W68+X68+Y68+Z68</f>
        <v>340650530.10460746</v>
      </c>
      <c r="AB68" s="92">
        <f>AA68+AA69</f>
        <v>732890489.6143231</v>
      </c>
    </row>
    <row r="69" spans="1:27" ht="12.75">
      <c r="A69" s="78" t="s">
        <v>6</v>
      </c>
      <c r="B69" s="15"/>
      <c r="V69" s="90">
        <v>74128703.44522955</v>
      </c>
      <c r="W69" s="90">
        <v>76272402.9108251</v>
      </c>
      <c r="X69" s="90">
        <v>78414651.60410517</v>
      </c>
      <c r="Y69" s="90">
        <v>80572688.8424236</v>
      </c>
      <c r="Z69" s="90">
        <v>82851512.70713225</v>
      </c>
      <c r="AA69" s="92">
        <f>V69+W69+X69+Y69+Z69</f>
        <v>392239959.5097157</v>
      </c>
    </row>
    <row r="70" spans="1:26" ht="12.75">
      <c r="A70" s="78" t="s">
        <v>7</v>
      </c>
      <c r="B70" s="15"/>
      <c r="V70" s="90">
        <v>-8038607.015859501</v>
      </c>
      <c r="W70" s="90">
        <v>-8846930.15077822</v>
      </c>
      <c r="X70" s="90">
        <v>-9723987.76896814</v>
      </c>
      <c r="Y70" s="90">
        <v>-10718147.962196939</v>
      </c>
      <c r="Z70" s="90">
        <v>-11636912.518014232</v>
      </c>
    </row>
    <row r="71" spans="1:26" ht="12.75">
      <c r="A71" s="78" t="s">
        <v>8</v>
      </c>
      <c r="B71" s="15"/>
      <c r="V71" s="90">
        <v>6086359.097625528</v>
      </c>
      <c r="W71" s="90">
        <v>5934542.906061231</v>
      </c>
      <c r="X71" s="90">
        <v>5716786.896018372</v>
      </c>
      <c r="Y71" s="90">
        <v>5511092.379373098</v>
      </c>
      <c r="Z71" s="90">
        <v>5367063.258978328</v>
      </c>
    </row>
    <row r="72" spans="1:26" ht="12.75">
      <c r="A72" s="78" t="s">
        <v>9</v>
      </c>
      <c r="B72" s="15"/>
      <c r="V72" s="90">
        <v>13386912.817233378</v>
      </c>
      <c r="W72" s="90">
        <v>13546585.213028725</v>
      </c>
      <c r="X72" s="90">
        <v>13646845.956136718</v>
      </c>
      <c r="Y72" s="90">
        <v>13740962.178730082</v>
      </c>
      <c r="Z72" s="90">
        <v>13876245.707760703</v>
      </c>
    </row>
    <row r="73" spans="1:26" ht="12.75">
      <c r="A73" s="48" t="s">
        <v>10</v>
      </c>
      <c r="B73" s="15"/>
      <c r="V73" s="90">
        <v>820994394.9049906</v>
      </c>
      <c r="W73" s="90">
        <v>843941262.1063458</v>
      </c>
      <c r="X73" s="90">
        <v>867499882.7636313</v>
      </c>
      <c r="Y73" s="90">
        <v>891758724.215014</v>
      </c>
      <c r="Z73" s="90">
        <v>916194864.9030126</v>
      </c>
    </row>
    <row r="74" ht="12.75">
      <c r="B74" s="15"/>
    </row>
    <row r="75" ht="12.75">
      <c r="B75" s="15"/>
    </row>
    <row r="76" ht="12.75">
      <c r="B76" s="15"/>
    </row>
    <row r="77" ht="12.75">
      <c r="B77" s="15"/>
    </row>
    <row r="78" ht="12.75">
      <c r="B78" s="15"/>
    </row>
    <row r="79" ht="12.75">
      <c r="B79" s="15"/>
    </row>
    <row r="80" ht="12.75">
      <c r="B80" s="15"/>
    </row>
    <row r="81" ht="12.75">
      <c r="B81" s="15"/>
    </row>
    <row r="82" ht="12.75">
      <c r="B82" s="15"/>
    </row>
    <row r="83" ht="12.75">
      <c r="B83" s="15"/>
    </row>
    <row r="84" ht="12.75">
      <c r="B84" s="15"/>
    </row>
    <row r="85" ht="12.75">
      <c r="B85" s="15"/>
    </row>
    <row r="86" ht="12.75">
      <c r="B86" s="15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2.75">
      <c r="B112" s="15"/>
    </row>
    <row r="113" ht="12.75">
      <c r="B113" s="15"/>
    </row>
    <row r="114" ht="12.75">
      <c r="B114" s="15"/>
    </row>
    <row r="115" ht="12.75">
      <c r="B115" s="15"/>
    </row>
    <row r="116" ht="12.75">
      <c r="B116" s="15"/>
    </row>
    <row r="117" ht="12.75">
      <c r="B117" s="15"/>
    </row>
    <row r="118" ht="12.75">
      <c r="B118" s="15"/>
    </row>
    <row r="119" ht="12.75">
      <c r="B119" s="15"/>
    </row>
    <row r="120" ht="12.75">
      <c r="B120" s="15"/>
    </row>
    <row r="121" ht="12.75">
      <c r="B121" s="15"/>
    </row>
    <row r="122" ht="12.75">
      <c r="B122" s="15"/>
    </row>
    <row r="123" ht="12.75">
      <c r="B123" s="15"/>
    </row>
    <row r="124" ht="12.75">
      <c r="B124" s="15"/>
    </row>
    <row r="125" ht="12.75">
      <c r="B125" s="15"/>
    </row>
    <row r="126" ht="12.75">
      <c r="B126" s="15"/>
    </row>
    <row r="127" ht="12.75">
      <c r="B127" s="15"/>
    </row>
    <row r="128" ht="12.75">
      <c r="B128" s="15"/>
    </row>
    <row r="129" ht="12.75">
      <c r="B129" s="15"/>
    </row>
    <row r="130" ht="12.75">
      <c r="B130" s="15"/>
    </row>
    <row r="131" ht="12.75">
      <c r="B131" s="15"/>
    </row>
    <row r="132" ht="12.75">
      <c r="B132" s="15"/>
    </row>
    <row r="133" ht="12.75">
      <c r="B133" s="15"/>
    </row>
    <row r="134" ht="12.75">
      <c r="B134" s="15"/>
    </row>
    <row r="135" ht="12.75">
      <c r="B135" s="15"/>
    </row>
    <row r="136" ht="12.75">
      <c r="B136" s="15"/>
    </row>
    <row r="137" ht="12.75">
      <c r="B137" s="15"/>
    </row>
    <row r="138" ht="12.75">
      <c r="B138" s="15"/>
    </row>
    <row r="139" ht="12.75">
      <c r="B139" s="15"/>
    </row>
    <row r="140" ht="12.75">
      <c r="B140" s="15"/>
    </row>
    <row r="141" ht="12.75">
      <c r="B141" s="15"/>
    </row>
    <row r="142" ht="12.75">
      <c r="B142" s="15"/>
    </row>
    <row r="143" ht="12.75">
      <c r="B143" s="15"/>
    </row>
    <row r="144" ht="12.75">
      <c r="B144" s="15"/>
    </row>
    <row r="145" ht="12.75">
      <c r="B145" s="15"/>
    </row>
    <row r="146" ht="12.75">
      <c r="B146" s="15"/>
    </row>
    <row r="147" ht="12.75">
      <c r="B147" s="15"/>
    </row>
    <row r="148" ht="12.75">
      <c r="B148" s="15"/>
    </row>
    <row r="149" ht="12.75">
      <c r="B149" s="15"/>
    </row>
    <row r="150" ht="12.75">
      <c r="B150" s="15"/>
    </row>
    <row r="151" ht="12.75">
      <c r="B151" s="15"/>
    </row>
    <row r="152" ht="12.75">
      <c r="B152" s="15"/>
    </row>
    <row r="153" ht="12.75">
      <c r="B153" s="15"/>
    </row>
    <row r="154" ht="12.75">
      <c r="B154" s="15"/>
    </row>
    <row r="155" ht="12.75">
      <c r="B155" s="15"/>
    </row>
    <row r="156" ht="12.75">
      <c r="B156" s="15"/>
    </row>
    <row r="157" ht="12.75">
      <c r="B157" s="15"/>
    </row>
    <row r="158" ht="12.75">
      <c r="B158" s="15"/>
    </row>
    <row r="159" ht="12.75">
      <c r="B159" s="15"/>
    </row>
    <row r="160" ht="12.75">
      <c r="B160" s="15"/>
    </row>
    <row r="161" ht="12.75">
      <c r="B161" s="15"/>
    </row>
    <row r="162" ht="12.75">
      <c r="B162" s="15"/>
    </row>
    <row r="163" ht="12.75">
      <c r="B163" s="15"/>
    </row>
    <row r="164" ht="12.75">
      <c r="B164" s="15"/>
    </row>
    <row r="165" ht="12.75">
      <c r="B165" s="15"/>
    </row>
    <row r="166" ht="12.75">
      <c r="B166" s="15"/>
    </row>
    <row r="167" ht="12.75">
      <c r="B167" s="15"/>
    </row>
    <row r="168" ht="12.75">
      <c r="B168" s="15"/>
    </row>
    <row r="169" ht="12.75">
      <c r="B169" s="15"/>
    </row>
    <row r="170" ht="12.75">
      <c r="B170" s="15"/>
    </row>
    <row r="171" ht="12.75">
      <c r="B171" s="15"/>
    </row>
    <row r="172" ht="12.75">
      <c r="B172" s="15"/>
    </row>
    <row r="173" ht="12.75">
      <c r="B173" s="15"/>
    </row>
    <row r="174" ht="12.75">
      <c r="B174" s="15"/>
    </row>
    <row r="175" ht="12.75">
      <c r="B175" s="15"/>
    </row>
    <row r="176" ht="12.75">
      <c r="B176" s="15"/>
    </row>
    <row r="177" ht="12.75">
      <c r="B177" s="15"/>
    </row>
    <row r="178" ht="12.75">
      <c r="B178" s="15"/>
    </row>
    <row r="179" ht="12.75">
      <c r="B179" s="15"/>
    </row>
    <row r="180" ht="12.75">
      <c r="B180" s="15"/>
    </row>
    <row r="181" ht="12.75">
      <c r="B181" s="15"/>
    </row>
    <row r="182" ht="12.75">
      <c r="B182" s="15"/>
    </row>
    <row r="183" ht="12.75">
      <c r="B183" s="15"/>
    </row>
    <row r="184" ht="12.75">
      <c r="B184" s="15"/>
    </row>
    <row r="185" ht="12.75">
      <c r="B185" s="15"/>
    </row>
    <row r="186" ht="12.75">
      <c r="B186" s="15"/>
    </row>
    <row r="187" ht="12.75">
      <c r="B187" s="15"/>
    </row>
    <row r="188" ht="12.75">
      <c r="B188" s="15"/>
    </row>
    <row r="189" ht="12.75">
      <c r="B189" s="15"/>
    </row>
    <row r="190" ht="12.75">
      <c r="B190" s="15"/>
    </row>
    <row r="191" ht="12.75">
      <c r="B191" s="15"/>
    </row>
    <row r="192" ht="12.75">
      <c r="B192" s="15"/>
    </row>
    <row r="193" ht="12.75">
      <c r="B193" s="15"/>
    </row>
    <row r="194" ht="12.75">
      <c r="B194" s="15"/>
    </row>
    <row r="195" ht="12.75">
      <c r="B195" s="15"/>
    </row>
    <row r="196" ht="12.75">
      <c r="B196" s="15"/>
    </row>
    <row r="197" ht="12.75">
      <c r="B197" s="15"/>
    </row>
    <row r="198" ht="12.75">
      <c r="B198" s="15"/>
    </row>
    <row r="199" ht="12.75">
      <c r="B199" s="15"/>
    </row>
    <row r="200" ht="12.75">
      <c r="B200" s="15"/>
    </row>
    <row r="201" ht="12.75">
      <c r="B201" s="15"/>
    </row>
    <row r="202" ht="12.75">
      <c r="B202" s="15"/>
    </row>
    <row r="203" ht="12.75">
      <c r="B203" s="15"/>
    </row>
    <row r="204" ht="12.75">
      <c r="B204" s="15"/>
    </row>
    <row r="205" ht="12.75">
      <c r="B205" s="15"/>
    </row>
    <row r="206" ht="12.75">
      <c r="B206" s="15"/>
    </row>
    <row r="207" ht="12.75">
      <c r="B207" s="15"/>
    </row>
    <row r="208" ht="12.75">
      <c r="B208" s="15"/>
    </row>
    <row r="209" ht="12.75">
      <c r="B209" s="15"/>
    </row>
    <row r="210" ht="12.75">
      <c r="B210" s="15"/>
    </row>
    <row r="211" ht="12.75">
      <c r="B211" s="15"/>
    </row>
    <row r="212" ht="12.75">
      <c r="B212" s="15"/>
    </row>
    <row r="213" ht="12.75">
      <c r="B213" s="15"/>
    </row>
    <row r="214" ht="12.75">
      <c r="B214" s="15"/>
    </row>
    <row r="215" ht="12.75">
      <c r="B215" s="15"/>
    </row>
    <row r="216" ht="12.75">
      <c r="B216" s="15"/>
    </row>
    <row r="217" ht="12.75">
      <c r="B217" s="15"/>
    </row>
    <row r="218" ht="12.75">
      <c r="B218" s="15"/>
    </row>
    <row r="219" ht="12.75">
      <c r="B219" s="15"/>
    </row>
    <row r="220" ht="12.75">
      <c r="B220" s="15"/>
    </row>
    <row r="221" ht="12.75">
      <c r="B221" s="15"/>
    </row>
    <row r="222" ht="12.75">
      <c r="B222" s="15"/>
    </row>
    <row r="223" ht="12.75">
      <c r="B223" s="15"/>
    </row>
    <row r="224" ht="12.75">
      <c r="B224" s="15"/>
    </row>
    <row r="225" ht="12.75">
      <c r="B225" s="15"/>
    </row>
    <row r="226" ht="12.75">
      <c r="B226" s="15"/>
    </row>
    <row r="227" ht="12.75">
      <c r="B227" s="15"/>
    </row>
    <row r="228" ht="12.75">
      <c r="B228" s="15"/>
    </row>
    <row r="229" ht="12.75">
      <c r="B229" s="15"/>
    </row>
    <row r="230" ht="12.75">
      <c r="B230" s="15"/>
    </row>
    <row r="231" ht="12.75">
      <c r="B231" s="15"/>
    </row>
    <row r="232" ht="12.75">
      <c r="B232" s="15"/>
    </row>
    <row r="233" ht="12.75">
      <c r="B233" s="15"/>
    </row>
    <row r="234" ht="12.75">
      <c r="B234" s="15"/>
    </row>
    <row r="235" ht="12.75">
      <c r="B235" s="15"/>
    </row>
    <row r="236" ht="12.75">
      <c r="B236" s="15"/>
    </row>
    <row r="237" ht="12.75">
      <c r="B237" s="15"/>
    </row>
    <row r="238" ht="12.75">
      <c r="B238" s="15"/>
    </row>
    <row r="239" ht="12.75">
      <c r="B239" s="15"/>
    </row>
    <row r="240" ht="12.75">
      <c r="B240" s="15"/>
    </row>
  </sheetData>
  <sheetProtection/>
  <printOptions/>
  <pageMargins left="0.75" right="0.75" top="0.5" bottom="0.5" header="0.25" footer="0.5"/>
  <pageSetup horizontalDpi="600" verticalDpi="600" orientation="landscape" scale="95" r:id="rId1"/>
  <headerFooter alignWithMargins="0">
    <oddHeader>&amp;L&amp;"Arial,Bold"&amp;12Table 7-3: Annual NCDOT Maintenance Funding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M871"/>
  <sheetViews>
    <sheetView zoomScale="75" zoomScaleNormal="75" zoomScalePageLayoutView="0" workbookViewId="0" topLeftCell="A2">
      <selection activeCell="A2" sqref="A2"/>
    </sheetView>
  </sheetViews>
  <sheetFormatPr defaultColWidth="9.140625" defaultRowHeight="12.75"/>
  <cols>
    <col min="1" max="1" width="42.140625" style="8" customWidth="1"/>
    <col min="2" max="12" width="15.140625" style="26" hidden="1" customWidth="1"/>
    <col min="13" max="13" width="16.57421875" style="26" hidden="1" customWidth="1"/>
    <col min="14" max="14" width="16.140625" style="26" hidden="1" customWidth="1"/>
    <col min="15" max="15" width="15.7109375" style="26" hidden="1" customWidth="1"/>
    <col min="16" max="16" width="16.57421875" style="26" hidden="1" customWidth="1"/>
    <col min="17" max="17" width="13.140625" style="26" hidden="1" customWidth="1"/>
    <col min="18" max="18" width="13.421875" style="26" hidden="1" customWidth="1"/>
    <col min="19" max="20" width="13.8515625" style="26" hidden="1" customWidth="1"/>
    <col min="21" max="21" width="13.421875" style="26" hidden="1" customWidth="1"/>
    <col min="22" max="27" width="15.140625" style="26" bestFit="1" customWidth="1"/>
    <col min="28" max="47" width="15.140625" style="0" bestFit="1" customWidth="1"/>
    <col min="48" max="62" width="15.140625" style="0" customWidth="1"/>
    <col min="63" max="63" width="18.421875" style="0" bestFit="1" customWidth="1"/>
    <col min="64" max="64" width="12.8515625" style="0" bestFit="1" customWidth="1"/>
  </cols>
  <sheetData>
    <row r="1" ht="12.75" hidden="1">
      <c r="A1" s="1" t="s">
        <v>0</v>
      </c>
    </row>
    <row r="2" ht="12.75">
      <c r="A2" s="1" t="s">
        <v>16</v>
      </c>
    </row>
    <row r="3" ht="12.75">
      <c r="A3" s="1" t="s">
        <v>137</v>
      </c>
    </row>
    <row r="5" spans="1:33" ht="12.75">
      <c r="A5" s="26"/>
      <c r="B5" s="27" t="s">
        <v>17</v>
      </c>
      <c r="C5" s="27" t="s">
        <v>17</v>
      </c>
      <c r="D5" s="27" t="s">
        <v>17</v>
      </c>
      <c r="E5" s="27" t="s">
        <v>17</v>
      </c>
      <c r="F5" s="27" t="s">
        <v>17</v>
      </c>
      <c r="G5" s="27" t="s">
        <v>17</v>
      </c>
      <c r="H5" s="27" t="s">
        <v>17</v>
      </c>
      <c r="I5" s="27" t="s">
        <v>17</v>
      </c>
      <c r="J5" s="27" t="s">
        <v>17</v>
      </c>
      <c r="K5" s="27" t="s">
        <v>17</v>
      </c>
      <c r="L5" s="27" t="s">
        <v>17</v>
      </c>
      <c r="M5" s="27" t="s">
        <v>17</v>
      </c>
      <c r="N5" s="27" t="s">
        <v>17</v>
      </c>
      <c r="O5" s="27" t="s">
        <v>17</v>
      </c>
      <c r="P5" s="27" t="s">
        <v>17</v>
      </c>
      <c r="Q5" s="27" t="s">
        <v>17</v>
      </c>
      <c r="R5" s="27" t="s">
        <v>17</v>
      </c>
      <c r="S5" s="27" t="s">
        <v>17</v>
      </c>
      <c r="T5" s="27" t="s">
        <v>17</v>
      </c>
      <c r="U5" s="27" t="s">
        <v>17</v>
      </c>
      <c r="V5" s="27" t="s">
        <v>17</v>
      </c>
      <c r="W5" s="27" t="s">
        <v>17</v>
      </c>
      <c r="X5" s="27" t="s">
        <v>17</v>
      </c>
      <c r="Y5" s="27" t="s">
        <v>17</v>
      </c>
      <c r="Z5" s="27" t="s">
        <v>17</v>
      </c>
      <c r="AA5" s="27" t="s">
        <v>17</v>
      </c>
      <c r="AB5" s="27" t="s">
        <v>17</v>
      </c>
      <c r="AC5" s="27" t="s">
        <v>17</v>
      </c>
      <c r="AD5" s="27" t="s">
        <v>17</v>
      </c>
      <c r="AE5" s="27" t="s">
        <v>17</v>
      </c>
      <c r="AF5" s="27" t="s">
        <v>17</v>
      </c>
      <c r="AG5" s="27" t="s">
        <v>17</v>
      </c>
    </row>
    <row r="6" spans="1:62" ht="12.75">
      <c r="A6" s="60"/>
      <c r="B6" s="61" t="s">
        <v>18</v>
      </c>
      <c r="C6" s="61" t="s">
        <v>18</v>
      </c>
      <c r="D6" s="61" t="s">
        <v>18</v>
      </c>
      <c r="E6" s="61" t="s">
        <v>18</v>
      </c>
      <c r="F6" s="61" t="s">
        <v>18</v>
      </c>
      <c r="G6" s="61" t="s">
        <v>18</v>
      </c>
      <c r="H6" s="61" t="s">
        <v>18</v>
      </c>
      <c r="I6" s="61" t="s">
        <v>18</v>
      </c>
      <c r="J6" s="61" t="s">
        <v>18</v>
      </c>
      <c r="K6" s="61" t="s">
        <v>18</v>
      </c>
      <c r="L6" s="61" t="s">
        <v>18</v>
      </c>
      <c r="M6" s="61" t="s">
        <v>18</v>
      </c>
      <c r="N6" s="61" t="s">
        <v>18</v>
      </c>
      <c r="O6" s="61" t="s">
        <v>18</v>
      </c>
      <c r="P6" s="61" t="s">
        <v>18</v>
      </c>
      <c r="Q6" s="61" t="s">
        <v>18</v>
      </c>
      <c r="R6" s="61" t="s">
        <v>18</v>
      </c>
      <c r="S6" s="61" t="s">
        <v>18</v>
      </c>
      <c r="T6" s="61" t="s">
        <v>18</v>
      </c>
      <c r="U6" s="61" t="s">
        <v>18</v>
      </c>
      <c r="V6" s="61" t="s">
        <v>18</v>
      </c>
      <c r="W6" s="61" t="s">
        <v>18</v>
      </c>
      <c r="X6" s="61" t="s">
        <v>18</v>
      </c>
      <c r="Y6" s="61" t="s">
        <v>18</v>
      </c>
      <c r="Z6" s="61" t="s">
        <v>18</v>
      </c>
      <c r="AA6" s="61" t="s">
        <v>18</v>
      </c>
      <c r="AB6" s="61" t="s">
        <v>18</v>
      </c>
      <c r="AC6" s="61" t="s">
        <v>18</v>
      </c>
      <c r="AD6" s="61" t="s">
        <v>18</v>
      </c>
      <c r="AE6" s="61" t="s">
        <v>18</v>
      </c>
      <c r="AF6" s="61" t="s">
        <v>18</v>
      </c>
      <c r="AG6" s="61" t="s">
        <v>18</v>
      </c>
      <c r="AH6" s="61" t="s">
        <v>3</v>
      </c>
      <c r="AI6" s="61" t="s">
        <v>3</v>
      </c>
      <c r="AJ6" s="61" t="s">
        <v>3</v>
      </c>
      <c r="AK6" s="61" t="s">
        <v>3</v>
      </c>
      <c r="AL6" s="61" t="s">
        <v>3</v>
      </c>
      <c r="AM6" s="61" t="s">
        <v>3</v>
      </c>
      <c r="AN6" s="61" t="s">
        <v>3</v>
      </c>
      <c r="AO6" s="61" t="s">
        <v>3</v>
      </c>
      <c r="AP6" s="61" t="s">
        <v>3</v>
      </c>
      <c r="AQ6" s="61" t="s">
        <v>3</v>
      </c>
      <c r="AR6" s="61" t="s">
        <v>3</v>
      </c>
      <c r="AS6" s="61" t="s">
        <v>3</v>
      </c>
      <c r="AT6" s="61" t="s">
        <v>3</v>
      </c>
      <c r="AU6" s="61" t="s">
        <v>3</v>
      </c>
      <c r="AV6" s="61" t="s">
        <v>3</v>
      </c>
      <c r="AW6" s="61" t="s">
        <v>3</v>
      </c>
      <c r="AX6" s="61" t="s">
        <v>3</v>
      </c>
      <c r="AY6" s="61" t="s">
        <v>3</v>
      </c>
      <c r="AZ6" s="61" t="s">
        <v>3</v>
      </c>
      <c r="BA6" s="61" t="s">
        <v>3</v>
      </c>
      <c r="BB6" s="61" t="s">
        <v>3</v>
      </c>
      <c r="BC6" s="61" t="s">
        <v>3</v>
      </c>
      <c r="BD6" s="61" t="s">
        <v>3</v>
      </c>
      <c r="BE6" s="61" t="s">
        <v>3</v>
      </c>
      <c r="BF6" s="61" t="s">
        <v>3</v>
      </c>
      <c r="BG6" s="61" t="s">
        <v>3</v>
      </c>
      <c r="BH6" s="61" t="s">
        <v>3</v>
      </c>
      <c r="BI6" s="61" t="s">
        <v>3</v>
      </c>
      <c r="BJ6" s="61" t="s">
        <v>3</v>
      </c>
    </row>
    <row r="7" spans="1:65" s="8" customFormat="1" ht="12.75">
      <c r="A7" s="62" t="s">
        <v>15</v>
      </c>
      <c r="B7" s="63">
        <v>1990</v>
      </c>
      <c r="C7" s="63">
        <v>1991</v>
      </c>
      <c r="D7" s="63">
        <v>1992</v>
      </c>
      <c r="E7" s="63">
        <v>1993</v>
      </c>
      <c r="F7" s="63">
        <v>1994</v>
      </c>
      <c r="G7" s="63">
        <v>1995</v>
      </c>
      <c r="H7" s="63">
        <v>1996</v>
      </c>
      <c r="I7" s="63">
        <v>1997</v>
      </c>
      <c r="J7" s="63">
        <v>1998</v>
      </c>
      <c r="K7" s="63">
        <v>1999</v>
      </c>
      <c r="L7" s="63">
        <v>2000</v>
      </c>
      <c r="M7" s="63">
        <v>2001</v>
      </c>
      <c r="N7" s="63">
        <v>2002</v>
      </c>
      <c r="O7" s="63">
        <v>2003</v>
      </c>
      <c r="P7" s="63">
        <v>2004</v>
      </c>
      <c r="Q7" s="63">
        <v>2005</v>
      </c>
      <c r="R7" s="63">
        <v>2006</v>
      </c>
      <c r="S7" s="63">
        <v>2007</v>
      </c>
      <c r="T7" s="63">
        <f>S7+1</f>
        <v>2008</v>
      </c>
      <c r="U7" s="63">
        <f aca="true" t="shared" si="0" ref="U7:AU7">T7+1</f>
        <v>2009</v>
      </c>
      <c r="V7" s="63">
        <f t="shared" si="0"/>
        <v>2010</v>
      </c>
      <c r="W7" s="63">
        <f t="shared" si="0"/>
        <v>2011</v>
      </c>
      <c r="X7" s="63">
        <f t="shared" si="0"/>
        <v>2012</v>
      </c>
      <c r="Y7" s="63">
        <f t="shared" si="0"/>
        <v>2013</v>
      </c>
      <c r="Z7" s="63">
        <f t="shared" si="0"/>
        <v>2014</v>
      </c>
      <c r="AA7" s="63">
        <f t="shared" si="0"/>
        <v>2015</v>
      </c>
      <c r="AB7" s="63">
        <f t="shared" si="0"/>
        <v>2016</v>
      </c>
      <c r="AC7" s="63">
        <f t="shared" si="0"/>
        <v>2017</v>
      </c>
      <c r="AD7" s="63">
        <f t="shared" si="0"/>
        <v>2018</v>
      </c>
      <c r="AE7" s="63">
        <f t="shared" si="0"/>
        <v>2019</v>
      </c>
      <c r="AF7" s="63">
        <f t="shared" si="0"/>
        <v>2020</v>
      </c>
      <c r="AG7" s="63">
        <f t="shared" si="0"/>
        <v>2021</v>
      </c>
      <c r="AH7" s="63">
        <f t="shared" si="0"/>
        <v>2022</v>
      </c>
      <c r="AI7" s="63">
        <f t="shared" si="0"/>
        <v>2023</v>
      </c>
      <c r="AJ7" s="63">
        <f t="shared" si="0"/>
        <v>2024</v>
      </c>
      <c r="AK7" s="63">
        <f t="shared" si="0"/>
        <v>2025</v>
      </c>
      <c r="AL7" s="63">
        <f t="shared" si="0"/>
        <v>2026</v>
      </c>
      <c r="AM7" s="63">
        <f t="shared" si="0"/>
        <v>2027</v>
      </c>
      <c r="AN7" s="63">
        <f t="shared" si="0"/>
        <v>2028</v>
      </c>
      <c r="AO7" s="63">
        <f>AN7+1</f>
        <v>2029</v>
      </c>
      <c r="AP7" s="63">
        <f t="shared" si="0"/>
        <v>2030</v>
      </c>
      <c r="AQ7" s="63">
        <f t="shared" si="0"/>
        <v>2031</v>
      </c>
      <c r="AR7" s="63">
        <f t="shared" si="0"/>
        <v>2032</v>
      </c>
      <c r="AS7" s="63">
        <f t="shared" si="0"/>
        <v>2033</v>
      </c>
      <c r="AT7" s="63">
        <f t="shared" si="0"/>
        <v>2034</v>
      </c>
      <c r="AU7" s="63">
        <f t="shared" si="0"/>
        <v>2035</v>
      </c>
      <c r="AV7" s="63">
        <f aca="true" t="shared" si="1" ref="AV7:BE7">AU7+1</f>
        <v>2036</v>
      </c>
      <c r="AW7" s="63">
        <f t="shared" si="1"/>
        <v>2037</v>
      </c>
      <c r="AX7" s="63">
        <f t="shared" si="1"/>
        <v>2038</v>
      </c>
      <c r="AY7" s="63">
        <f t="shared" si="1"/>
        <v>2039</v>
      </c>
      <c r="AZ7" s="63">
        <f t="shared" si="1"/>
        <v>2040</v>
      </c>
      <c r="BA7" s="63">
        <f t="shared" si="1"/>
        <v>2041</v>
      </c>
      <c r="BB7" s="63">
        <f t="shared" si="1"/>
        <v>2042</v>
      </c>
      <c r="BC7" s="63">
        <f t="shared" si="1"/>
        <v>2043</v>
      </c>
      <c r="BD7" s="63">
        <f t="shared" si="1"/>
        <v>2044</v>
      </c>
      <c r="BE7" s="63">
        <f t="shared" si="1"/>
        <v>2045</v>
      </c>
      <c r="BF7" s="63">
        <f>BE7+1</f>
        <v>2046</v>
      </c>
      <c r="BG7" s="63">
        <f>BF7+1</f>
        <v>2047</v>
      </c>
      <c r="BH7" s="63">
        <f>BG7+1</f>
        <v>2048</v>
      </c>
      <c r="BI7" s="63">
        <f>BH7+1</f>
        <v>2049</v>
      </c>
      <c r="BJ7" s="63">
        <f>BI7+1</f>
        <v>2050</v>
      </c>
      <c r="BK7" s="28"/>
      <c r="BL7" s="28"/>
      <c r="BM7" s="28"/>
    </row>
    <row r="8" spans="1:63" s="69" customFormat="1" ht="12.75">
      <c r="A8" s="64" t="s">
        <v>6</v>
      </c>
      <c r="B8" s="65">
        <v>1801306.8</v>
      </c>
      <c r="C8" s="65">
        <v>1709315.793</v>
      </c>
      <c r="D8" s="65">
        <v>1859734.34</v>
      </c>
      <c r="E8" s="65">
        <v>1980921.2118299787</v>
      </c>
      <c r="F8" s="65">
        <v>2125693.048773163</v>
      </c>
      <c r="G8" s="65">
        <v>2218987.354253101</v>
      </c>
      <c r="H8" s="65">
        <v>2565955.1038321694</v>
      </c>
      <c r="I8" s="65">
        <v>2687915.092296785</v>
      </c>
      <c r="J8" s="65">
        <v>2878412.05</v>
      </c>
      <c r="K8" s="65">
        <v>3007559.789556855</v>
      </c>
      <c r="L8" s="65">
        <v>3247318.502004552</v>
      </c>
      <c r="M8" s="65">
        <v>3463161.6652751183</v>
      </c>
      <c r="N8" s="65">
        <v>3376385.1668844423</v>
      </c>
      <c r="O8" s="65">
        <v>3109874.528731337</v>
      </c>
      <c r="P8" s="65">
        <v>3491320.75</v>
      </c>
      <c r="Q8" s="66">
        <v>3521143.09</v>
      </c>
      <c r="R8" s="66">
        <v>3518839.46</v>
      </c>
      <c r="S8" s="66">
        <v>4093089.37</v>
      </c>
      <c r="T8" s="67">
        <v>3779480.11</v>
      </c>
      <c r="U8" s="67">
        <v>3553270.05</v>
      </c>
      <c r="V8" s="67">
        <v>3626386.62</v>
      </c>
      <c r="W8" s="67">
        <v>3762351.08</v>
      </c>
      <c r="X8" s="67">
        <v>3891047.05</v>
      </c>
      <c r="Y8" s="67">
        <v>3974455.29</v>
      </c>
      <c r="Z8" s="67">
        <f>FORECAST(Z$7:AZ$7,H$8:Y8,H$7:Y7)</f>
        <v>4106564.8686763644</v>
      </c>
      <c r="AA8" s="67">
        <f>FORECAST(AA$7:BK$7,I$8:Z8,I$7:Z7)</f>
        <v>4147730.968714878</v>
      </c>
      <c r="AB8" s="67">
        <f>FORECAST(AB$7:BL$7,J$8:AA8,J$7:AA7)</f>
        <v>4183779.538531646</v>
      </c>
      <c r="AC8" s="67">
        <v>4185458.7699999996</v>
      </c>
      <c r="AD8" s="67">
        <v>4206757.68</v>
      </c>
      <c r="AE8" s="67">
        <v>4233166.67</v>
      </c>
      <c r="AF8" s="67">
        <v>4232961.76</v>
      </c>
      <c r="AG8" s="67">
        <v>5371061.260000001</v>
      </c>
      <c r="AH8" s="67">
        <f>FORECAST(AH$7:BJ$7,P8:AG8,P$7:AG$7)</f>
        <v>4630129.2590479255</v>
      </c>
      <c r="AI8" s="67">
        <f aca="true" t="shared" si="2" ref="AI8:BJ12">FORECAST(AI$7:BK$7,Q8:AH8,Q$7:AH$7)</f>
        <v>4706039.17179209</v>
      </c>
      <c r="AJ8" s="67">
        <f t="shared" si="2"/>
        <v>4780386.720524251</v>
      </c>
      <c r="AK8" s="67">
        <f t="shared" si="2"/>
        <v>4847721.562142134</v>
      </c>
      <c r="AL8" s="67">
        <f t="shared" si="2"/>
        <v>4980348.828815162</v>
      </c>
      <c r="AM8" s="67">
        <f t="shared" si="2"/>
        <v>5086657.43725583</v>
      </c>
      <c r="AN8" s="67">
        <f t="shared" si="2"/>
        <v>5163473.792954981</v>
      </c>
      <c r="AO8" s="67">
        <f t="shared" si="2"/>
        <v>5236851.7521312535</v>
      </c>
      <c r="AP8" s="67">
        <f t="shared" si="2"/>
        <v>5314170.092308372</v>
      </c>
      <c r="AQ8" s="67">
        <f t="shared" si="2"/>
        <v>5396581.510587603</v>
      </c>
      <c r="AR8" s="67">
        <f t="shared" si="2"/>
        <v>5480305.241903245</v>
      </c>
      <c r="AS8" s="67">
        <f t="shared" si="2"/>
        <v>5572018.644960672</v>
      </c>
      <c r="AT8" s="67">
        <f t="shared" si="2"/>
        <v>5662557.908051103</v>
      </c>
      <c r="AU8" s="67">
        <f t="shared" si="2"/>
        <v>5750002.029394269</v>
      </c>
      <c r="AV8" s="67">
        <f t="shared" si="2"/>
        <v>5828102.030779779</v>
      </c>
      <c r="AW8" s="67">
        <f t="shared" si="2"/>
        <v>5895664.440458894</v>
      </c>
      <c r="AX8" s="67">
        <f t="shared" si="2"/>
        <v>5949901.808809578</v>
      </c>
      <c r="AY8" s="67">
        <f t="shared" si="2"/>
        <v>5983567.144562542</v>
      </c>
      <c r="AZ8" s="67">
        <f t="shared" si="2"/>
        <v>6139819.351355851</v>
      </c>
      <c r="BA8" s="67">
        <f t="shared" si="2"/>
        <v>6221930.495131135</v>
      </c>
      <c r="BB8" s="67">
        <f t="shared" si="2"/>
        <v>6302609.657640517</v>
      </c>
      <c r="BC8" s="67">
        <f t="shared" si="2"/>
        <v>6381212.797469825</v>
      </c>
      <c r="BD8" s="67">
        <f t="shared" si="2"/>
        <v>6456237.733215511</v>
      </c>
      <c r="BE8" s="67">
        <f t="shared" si="2"/>
        <v>6535203.318914294</v>
      </c>
      <c r="BF8" s="67">
        <f t="shared" si="2"/>
        <v>6616674.364543647</v>
      </c>
      <c r="BG8" s="67">
        <f t="shared" si="2"/>
        <v>6697888.5802410245</v>
      </c>
      <c r="BH8" s="67">
        <f t="shared" si="2"/>
        <v>6778248.160660416</v>
      </c>
      <c r="BI8" s="67">
        <f t="shared" si="2"/>
        <v>6857924.61724624</v>
      </c>
      <c r="BJ8" s="67">
        <f t="shared" si="2"/>
        <v>6937372.274384081</v>
      </c>
      <c r="BK8" s="68">
        <f>SUM(AQ8:AZ8)</f>
        <v>57658520.11086354</v>
      </c>
    </row>
    <row r="9" spans="1:64" s="72" customFormat="1" ht="12.75">
      <c r="A9" s="64" t="s">
        <v>5</v>
      </c>
      <c r="B9" s="70">
        <v>1040767.89</v>
      </c>
      <c r="C9" s="70">
        <v>1035242.54</v>
      </c>
      <c r="D9" s="70">
        <v>1118817.58</v>
      </c>
      <c r="E9" s="70">
        <v>1150056.6202490386</v>
      </c>
      <c r="F9" s="70">
        <v>1229307.7735674647</v>
      </c>
      <c r="G9" s="70">
        <v>1320739.7785174963</v>
      </c>
      <c r="H9" s="70">
        <v>1329854.877923833</v>
      </c>
      <c r="I9" s="70">
        <v>1425926.1876723217</v>
      </c>
      <c r="J9" s="70">
        <v>1508773.6</v>
      </c>
      <c r="K9" s="70">
        <v>1525571.892553332</v>
      </c>
      <c r="L9" s="70">
        <v>1609361.4344293813</v>
      </c>
      <c r="M9" s="70">
        <v>1558728.374375773</v>
      </c>
      <c r="N9" s="70">
        <v>1479307.9242394157</v>
      </c>
      <c r="O9" s="70">
        <v>1387126.986057651</v>
      </c>
      <c r="P9" s="70">
        <v>1527917.28</v>
      </c>
      <c r="Q9" s="67">
        <v>1548845.5</v>
      </c>
      <c r="R9" s="67">
        <v>1527341.57</v>
      </c>
      <c r="S9" s="71">
        <v>1762358.4</v>
      </c>
      <c r="T9" s="67">
        <v>1593610.08</v>
      </c>
      <c r="U9" s="67">
        <v>1418425.06</v>
      </c>
      <c r="V9" s="67">
        <v>1447255.36</v>
      </c>
      <c r="W9" s="67">
        <v>1494872.19</v>
      </c>
      <c r="X9" s="67">
        <v>1539155.39</v>
      </c>
      <c r="Y9" s="67">
        <v>1548114.4500000002</v>
      </c>
      <c r="Z9" s="67">
        <f>FORECAST(Z$7:AZ$7,H$8:Y9,H$7:Y8)</f>
        <v>3384365.1463099997</v>
      </c>
      <c r="AA9" s="67">
        <f>FORECAST(AA$7:BK$7,I$8:Z9,I$7:Z8)</f>
        <v>3460170.14957149</v>
      </c>
      <c r="AB9" s="67">
        <f>FORECAST(AB$7:BL$7,J$8:AA9,J$7:AA8)</f>
        <v>3533009.6272112723</v>
      </c>
      <c r="AC9" s="67">
        <v>2839394.08</v>
      </c>
      <c r="AD9" s="67">
        <v>2813990.7099999995</v>
      </c>
      <c r="AE9" s="67">
        <v>2805475.68</v>
      </c>
      <c r="AF9" s="67">
        <v>2691786.4699999993</v>
      </c>
      <c r="AG9" s="67">
        <v>3299288.25</v>
      </c>
      <c r="AH9" s="67">
        <f>FORECAST(AH$7:BJ$7,P9:AG9,P$7:AG$7)</f>
        <v>3384291.5714522004</v>
      </c>
      <c r="AI9" s="67">
        <f t="shared" si="2"/>
        <v>3547155.184851527</v>
      </c>
      <c r="AJ9" s="67">
        <f t="shared" si="2"/>
        <v>3712546.9314614534</v>
      </c>
      <c r="AK9" s="67">
        <f t="shared" si="2"/>
        <v>3872698.8854581714</v>
      </c>
      <c r="AL9" s="67">
        <f t="shared" si="2"/>
        <v>4056314.152863443</v>
      </c>
      <c r="AM9" s="67">
        <f t="shared" si="2"/>
        <v>4217294.983898759</v>
      </c>
      <c r="AN9" s="67">
        <f t="shared" si="2"/>
        <v>4342861.015173435</v>
      </c>
      <c r="AO9" s="67">
        <f t="shared" si="2"/>
        <v>4445219.473190784</v>
      </c>
      <c r="AP9" s="67">
        <f t="shared" si="2"/>
        <v>4519772.095960289</v>
      </c>
      <c r="AQ9" s="67">
        <f t="shared" si="2"/>
        <v>4558830.675099641</v>
      </c>
      <c r="AR9" s="67">
        <f t="shared" si="2"/>
        <v>4549296.592623711</v>
      </c>
      <c r="AS9" s="67">
        <f t="shared" si="2"/>
        <v>4718642.944440037</v>
      </c>
      <c r="AT9" s="67">
        <f t="shared" si="2"/>
        <v>4912689.1765704155</v>
      </c>
      <c r="AU9" s="67">
        <f t="shared" si="2"/>
        <v>5134702.356809378</v>
      </c>
      <c r="AV9" s="67">
        <f t="shared" si="2"/>
        <v>5288330.560158312</v>
      </c>
      <c r="AW9" s="67">
        <f t="shared" si="2"/>
        <v>5427771.61764735</v>
      </c>
      <c r="AX9" s="67">
        <f t="shared" si="2"/>
        <v>5548570.033333421</v>
      </c>
      <c r="AY9" s="67">
        <f t="shared" si="2"/>
        <v>5629933.639348865</v>
      </c>
      <c r="AZ9" s="67">
        <f t="shared" si="2"/>
        <v>5752774.680099785</v>
      </c>
      <c r="BA9" s="67">
        <f t="shared" si="2"/>
        <v>5868326.345991343</v>
      </c>
      <c r="BB9" s="67">
        <f t="shared" si="2"/>
        <v>5984404.675819933</v>
      </c>
      <c r="BC9" s="67">
        <f t="shared" si="2"/>
        <v>6102384.866190642</v>
      </c>
      <c r="BD9" s="67">
        <f t="shared" si="2"/>
        <v>6222971.542309523</v>
      </c>
      <c r="BE9" s="67">
        <f t="shared" si="2"/>
        <v>6350637.920349568</v>
      </c>
      <c r="BF9" s="67">
        <f t="shared" si="2"/>
        <v>6485234.37228331</v>
      </c>
      <c r="BG9" s="67">
        <f t="shared" si="2"/>
        <v>6624324.753510475</v>
      </c>
      <c r="BH9" s="67">
        <f t="shared" si="2"/>
        <v>6765696.9782064855</v>
      </c>
      <c r="BI9" s="67">
        <f t="shared" si="2"/>
        <v>6905503.139203787</v>
      </c>
      <c r="BJ9" s="67">
        <f t="shared" si="2"/>
        <v>7037445.289808691</v>
      </c>
      <c r="BK9" s="68">
        <f>SUM(AQ9:AZ9)</f>
        <v>51521542.276130915</v>
      </c>
      <c r="BL9" s="17">
        <f>(BK8+BK9)/28</f>
        <v>3899287.942392659</v>
      </c>
    </row>
    <row r="10" spans="1:63" s="72" customFormat="1" ht="12.75">
      <c r="A10" s="64" t="s">
        <v>7</v>
      </c>
      <c r="B10" s="70">
        <v>10514350.85</v>
      </c>
      <c r="C10" s="70">
        <v>11310841.020000001</v>
      </c>
      <c r="D10" s="70">
        <v>12072845.41</v>
      </c>
      <c r="E10" s="70">
        <v>12982362.230763447</v>
      </c>
      <c r="F10" s="70">
        <v>14038265.467210704</v>
      </c>
      <c r="G10" s="70">
        <v>14853269.925648747</v>
      </c>
      <c r="H10" s="70">
        <v>15463838.751077374</v>
      </c>
      <c r="I10" s="70">
        <v>16846215.408558704</v>
      </c>
      <c r="J10" s="70">
        <v>18083160.23</v>
      </c>
      <c r="K10" s="70">
        <v>18679270.161345758</v>
      </c>
      <c r="L10" s="70">
        <v>19623750.274991225</v>
      </c>
      <c r="M10" s="70">
        <v>20319442.56139172</v>
      </c>
      <c r="N10" s="70">
        <v>19591839.218631275</v>
      </c>
      <c r="O10" s="70">
        <v>18398211.53540461</v>
      </c>
      <c r="P10" s="70">
        <v>20639727.01</v>
      </c>
      <c r="Q10" s="67">
        <v>21315000.049999997</v>
      </c>
      <c r="R10" s="67">
        <v>21353446.94</v>
      </c>
      <c r="S10" s="71">
        <v>24625457.77</v>
      </c>
      <c r="T10" s="67">
        <v>22569345.76</v>
      </c>
      <c r="U10" s="67">
        <v>20617049.89</v>
      </c>
      <c r="V10" s="67">
        <v>21027186.34</v>
      </c>
      <c r="W10" s="67">
        <v>21929039.98</v>
      </c>
      <c r="X10" s="67">
        <v>22795137.5</v>
      </c>
      <c r="Y10" s="67">
        <v>23414092.93</v>
      </c>
      <c r="Z10" s="67">
        <f>FORECAST(Z$7:AZ$7,H$8:Y10,H$7:Y9)</f>
        <v>9924030.216389593</v>
      </c>
      <c r="AA10" s="67">
        <f>FORECAST(AA$7:BK$7,I$8:Z10,I$7:Z9)</f>
        <v>9895481.235789983</v>
      </c>
      <c r="AB10" s="67">
        <f>FORECAST(AB$7:BL$7,J$8:AA10,J$7:AA9)</f>
        <v>9827635.183559885</v>
      </c>
      <c r="AC10" s="67">
        <v>24742938.969999995</v>
      </c>
      <c r="AD10" s="67">
        <v>24820427.27</v>
      </c>
      <c r="AE10" s="67">
        <v>24832036.23</v>
      </c>
      <c r="AF10" s="67">
        <v>18229364.610000003</v>
      </c>
      <c r="AG10" s="67">
        <v>19016143.43</v>
      </c>
      <c r="AH10" s="67">
        <f>FORECAST(AH$7:BJ$7,P10:AG10,P$7:AG$7)</f>
        <v>18386072.9754467</v>
      </c>
      <c r="AI10" s="67">
        <f t="shared" si="2"/>
        <v>18080193.22000861</v>
      </c>
      <c r="AJ10" s="67">
        <f t="shared" si="2"/>
        <v>17838800.46600032</v>
      </c>
      <c r="AK10" s="67">
        <f t="shared" si="2"/>
        <v>17612218.199924648</v>
      </c>
      <c r="AL10" s="67">
        <f t="shared" si="2"/>
        <v>17831912.78989756</v>
      </c>
      <c r="AM10" s="67">
        <f t="shared" si="2"/>
        <v>17969170.089473754</v>
      </c>
      <c r="AN10" s="67">
        <f t="shared" si="2"/>
        <v>17974617.77921921</v>
      </c>
      <c r="AO10" s="67">
        <f t="shared" si="2"/>
        <v>18086807.88630405</v>
      </c>
      <c r="AP10" s="67">
        <f t="shared" si="2"/>
        <v>18401672.77850801</v>
      </c>
      <c r="AQ10" s="67">
        <f t="shared" si="2"/>
        <v>18975060.89303896</v>
      </c>
      <c r="AR10" s="67">
        <f t="shared" si="2"/>
        <v>19842924.16220075</v>
      </c>
      <c r="AS10" s="67">
        <f t="shared" si="2"/>
        <v>19227278.888814688</v>
      </c>
      <c r="AT10" s="67">
        <f t="shared" si="2"/>
        <v>18276603.54520279</v>
      </c>
      <c r="AU10" s="67">
        <f t="shared" si="2"/>
        <v>16922821.82455516</v>
      </c>
      <c r="AV10" s="67">
        <f t="shared" si="2"/>
        <v>17052246.588494718</v>
      </c>
      <c r="AW10" s="67">
        <f t="shared" si="2"/>
        <v>17373897.230932802</v>
      </c>
      <c r="AX10" s="67">
        <f t="shared" si="2"/>
        <v>17920860.573288657</v>
      </c>
      <c r="AY10" s="67">
        <f t="shared" si="2"/>
        <v>17872515.01523471</v>
      </c>
      <c r="AZ10" s="67">
        <f t="shared" si="2"/>
        <v>17922322.003169656</v>
      </c>
      <c r="BA10" s="67">
        <f t="shared" si="2"/>
        <v>17923259.146287713</v>
      </c>
      <c r="BB10" s="67">
        <f t="shared" si="2"/>
        <v>17893513.417994566</v>
      </c>
      <c r="BC10" s="67">
        <f t="shared" si="2"/>
        <v>17828680.0581918</v>
      </c>
      <c r="BD10" s="67">
        <f t="shared" si="2"/>
        <v>17718747.88524662</v>
      </c>
      <c r="BE10" s="67">
        <f t="shared" si="2"/>
        <v>17608860.237429023</v>
      </c>
      <c r="BF10" s="67">
        <f t="shared" si="2"/>
        <v>17494714.162681207</v>
      </c>
      <c r="BG10" s="67">
        <f t="shared" si="2"/>
        <v>17362979.308911294</v>
      </c>
      <c r="BH10" s="67">
        <f t="shared" si="2"/>
        <v>17226045.29150173</v>
      </c>
      <c r="BI10" s="67">
        <f t="shared" si="2"/>
        <v>17114033.01908782</v>
      </c>
      <c r="BJ10" s="67">
        <f t="shared" si="2"/>
        <v>17075133.344644904</v>
      </c>
      <c r="BK10" s="68"/>
    </row>
    <row r="11" spans="1:62" s="72" customFormat="1" ht="12.75">
      <c r="A11" s="64" t="s">
        <v>8</v>
      </c>
      <c r="B11" s="70">
        <v>781080.72</v>
      </c>
      <c r="C11" s="70">
        <v>786305.27</v>
      </c>
      <c r="D11" s="70">
        <v>863048.77</v>
      </c>
      <c r="E11" s="70">
        <v>896700.741828782</v>
      </c>
      <c r="F11" s="70">
        <v>964203.6107555506</v>
      </c>
      <c r="G11" s="70">
        <v>1106207.8909300244</v>
      </c>
      <c r="H11" s="70">
        <v>1154798.6379501296</v>
      </c>
      <c r="I11" s="70">
        <v>1203696.68994085</v>
      </c>
      <c r="J11" s="70">
        <v>1347123.05</v>
      </c>
      <c r="K11" s="70">
        <v>1457828.7050856648</v>
      </c>
      <c r="L11" s="70">
        <v>1543401.4268334983</v>
      </c>
      <c r="M11" s="70">
        <v>1792473.568710739</v>
      </c>
      <c r="N11" s="70">
        <v>1797400.7590423576</v>
      </c>
      <c r="O11" s="70">
        <v>1722038.9587350572</v>
      </c>
      <c r="P11" s="70">
        <v>1961766.02</v>
      </c>
      <c r="Q11" s="67">
        <v>1999976.59</v>
      </c>
      <c r="R11" s="67">
        <v>2199818.62</v>
      </c>
      <c r="S11" s="71">
        <v>2592856.36</v>
      </c>
      <c r="T11" s="67">
        <v>2473931.42</v>
      </c>
      <c r="U11" s="67">
        <v>2321266.43</v>
      </c>
      <c r="V11" s="67">
        <v>2372449.53</v>
      </c>
      <c r="W11" s="67">
        <v>2518278.63</v>
      </c>
      <c r="X11" s="67">
        <v>2742113.48</v>
      </c>
      <c r="Y11" s="67">
        <v>2792173.7700000005</v>
      </c>
      <c r="Z11" s="67">
        <f>FORECAST(Z$7:AZ$7,H$8:Y11,H$7:Y10)</f>
        <v>9022066.92317174</v>
      </c>
      <c r="AA11" s="67">
        <f>FORECAST(AA$7:BK$7,I$8:Z11,I$7:Z10)</f>
        <v>9045755.878589071</v>
      </c>
      <c r="AB11" s="67">
        <f>FORECAST(AB$7:BL$7,J$8:AA11,J$7:AA10)</f>
        <v>9030887.49852355</v>
      </c>
      <c r="AC11" s="67">
        <v>2943406.49</v>
      </c>
      <c r="AD11" s="67">
        <v>2965990.03</v>
      </c>
      <c r="AE11" s="67">
        <v>2987231.8000000003</v>
      </c>
      <c r="AF11" s="67">
        <v>2915396.1399999997</v>
      </c>
      <c r="AG11" s="67">
        <v>3526513.92</v>
      </c>
      <c r="AH11" s="67">
        <f>FORECAST(AH$7:BJ$7,P11:AG11,P$7:AG$7)</f>
        <v>5246347.189088941</v>
      </c>
      <c r="AI11" s="67">
        <f t="shared" si="2"/>
        <v>5366448.406331897</v>
      </c>
      <c r="AJ11" s="67">
        <f t="shared" si="2"/>
        <v>5453830.076378703</v>
      </c>
      <c r="AK11" s="67">
        <f t="shared" si="2"/>
        <v>5520743.785200685</v>
      </c>
      <c r="AL11" s="67">
        <f t="shared" si="2"/>
        <v>5590100.543243587</v>
      </c>
      <c r="AM11" s="67">
        <f t="shared" si="2"/>
        <v>5601914.613037258</v>
      </c>
      <c r="AN11" s="67">
        <f t="shared" si="2"/>
        <v>5535296.468473107</v>
      </c>
      <c r="AO11" s="67">
        <f t="shared" si="2"/>
        <v>5396238.458129227</v>
      </c>
      <c r="AP11" s="67">
        <f t="shared" si="2"/>
        <v>5183324.688523209</v>
      </c>
      <c r="AQ11" s="67">
        <f t="shared" si="2"/>
        <v>4895925.620544687</v>
      </c>
      <c r="AR11" s="67">
        <f t="shared" si="2"/>
        <v>4503337.035331935</v>
      </c>
      <c r="AS11" s="67">
        <f t="shared" si="2"/>
        <v>4796621.62407057</v>
      </c>
      <c r="AT11" s="67">
        <f t="shared" si="2"/>
        <v>5246779.708162025</v>
      </c>
      <c r="AU11" s="67">
        <f t="shared" si="2"/>
        <v>5878345.700889766</v>
      </c>
      <c r="AV11" s="67">
        <f t="shared" si="2"/>
        <v>5928708.732528359</v>
      </c>
      <c r="AW11" s="67">
        <f t="shared" si="2"/>
        <v>5935667.818043083</v>
      </c>
      <c r="AX11" s="67">
        <f t="shared" si="2"/>
        <v>5888857.545387268</v>
      </c>
      <c r="AY11" s="67">
        <f t="shared" si="2"/>
        <v>5764442.236624122</v>
      </c>
      <c r="AZ11" s="67">
        <f t="shared" si="2"/>
        <v>5633960.5937818065</v>
      </c>
      <c r="BA11" s="67">
        <f t="shared" si="2"/>
        <v>5655416.889339939</v>
      </c>
      <c r="BB11" s="67">
        <f t="shared" si="2"/>
        <v>5689740.4932625</v>
      </c>
      <c r="BC11" s="67">
        <f t="shared" si="2"/>
        <v>5737447.956565969</v>
      </c>
      <c r="BD11" s="67">
        <f t="shared" si="2"/>
        <v>5799878.273974717</v>
      </c>
      <c r="BE11" s="67">
        <f t="shared" si="2"/>
        <v>5880999.136734158</v>
      </c>
      <c r="BF11" s="67">
        <f t="shared" si="2"/>
        <v>5977577.891895577</v>
      </c>
      <c r="BG11" s="67">
        <f t="shared" si="2"/>
        <v>6081438.09289436</v>
      </c>
      <c r="BH11" s="67">
        <f t="shared" si="2"/>
        <v>6181528.63609454</v>
      </c>
      <c r="BI11" s="67">
        <f t="shared" si="2"/>
        <v>6262594.369963929</v>
      </c>
      <c r="BJ11" s="67">
        <f t="shared" si="2"/>
        <v>6304533.579318777</v>
      </c>
    </row>
    <row r="12" spans="1:62" s="72" customFormat="1" ht="12.75">
      <c r="A12" s="64" t="s">
        <v>9</v>
      </c>
      <c r="B12" s="70">
        <v>2519819.55</v>
      </c>
      <c r="C12" s="70">
        <v>2513342.13</v>
      </c>
      <c r="D12" s="70">
        <v>2659644.15</v>
      </c>
      <c r="E12" s="70">
        <v>2758566.2582707233</v>
      </c>
      <c r="F12" s="70">
        <v>2939727.8124939026</v>
      </c>
      <c r="G12" s="70">
        <v>3042857.697050807</v>
      </c>
      <c r="H12" s="70">
        <v>3236157.9121348625</v>
      </c>
      <c r="I12" s="70">
        <v>3313139.699131443</v>
      </c>
      <c r="J12" s="70">
        <v>3492629.7</v>
      </c>
      <c r="K12" s="70">
        <v>3491925.5893517663</v>
      </c>
      <c r="L12" s="70">
        <v>3698499.920711902</v>
      </c>
      <c r="M12" s="70">
        <v>3803778.427957365</v>
      </c>
      <c r="N12" s="70">
        <v>3620789.8926349026</v>
      </c>
      <c r="O12" s="70">
        <v>3298860.860526798</v>
      </c>
      <c r="P12" s="70">
        <v>3650077</v>
      </c>
      <c r="Q12" s="67">
        <v>3648770.62</v>
      </c>
      <c r="R12" s="67">
        <v>3626906.88</v>
      </c>
      <c r="S12" s="71">
        <v>4105692.79</v>
      </c>
      <c r="T12" s="67">
        <v>3741439.26</v>
      </c>
      <c r="U12" s="67">
        <v>3381881.4</v>
      </c>
      <c r="V12" s="67">
        <v>3151205.32</v>
      </c>
      <c r="W12" s="67">
        <v>3508938.21</v>
      </c>
      <c r="X12" s="67">
        <v>3617094.49</v>
      </c>
      <c r="Y12" s="67">
        <v>3670209.9</v>
      </c>
      <c r="Z12" s="67">
        <f>FORECAST(Z$7:AZ$7,H$8:Y12,H$7:Y11)</f>
        <v>7753356.526277888</v>
      </c>
      <c r="AA12" s="67">
        <f>FORECAST(AA$7:BK$7,I$8:Z12,I$7:Z11)</f>
        <v>7848812.224949558</v>
      </c>
      <c r="AB12" s="67">
        <f>FORECAST(AB$7:BL$7,J$8:AA12,J$7:AA11)</f>
        <v>7914802.073387719</v>
      </c>
      <c r="AC12" s="67">
        <v>3999058.42</v>
      </c>
      <c r="AD12" s="67">
        <v>3998083.2399999993</v>
      </c>
      <c r="AE12" s="67">
        <v>4005373.55</v>
      </c>
      <c r="AF12" s="67">
        <v>3838573.9600000004</v>
      </c>
      <c r="AG12" s="67">
        <v>4739198.919999999</v>
      </c>
      <c r="AH12" s="67">
        <f>FORECAST(AH$7:BJ$7,P12:AG12,P$7:AG$7)</f>
        <v>5391035.263563216</v>
      </c>
      <c r="AI12" s="67">
        <f t="shared" si="2"/>
        <v>5493638.62700966</v>
      </c>
      <c r="AJ12" s="67">
        <f t="shared" si="2"/>
        <v>5584735.532720715</v>
      </c>
      <c r="AK12" s="67">
        <f t="shared" si="2"/>
        <v>5657044.307537317</v>
      </c>
      <c r="AL12" s="67">
        <f t="shared" si="2"/>
        <v>5769619.295331717</v>
      </c>
      <c r="AM12" s="67">
        <f t="shared" si="2"/>
        <v>5829177.449350923</v>
      </c>
      <c r="AN12" s="67">
        <f t="shared" si="2"/>
        <v>5815201.485269904</v>
      </c>
      <c r="AO12" s="67">
        <f t="shared" si="2"/>
        <v>5719979.818399221</v>
      </c>
      <c r="AP12" s="67">
        <f t="shared" si="2"/>
        <v>5598125.03146705</v>
      </c>
      <c r="AQ12" s="67">
        <f t="shared" si="2"/>
        <v>5419975.721783953</v>
      </c>
      <c r="AR12" s="67">
        <f t="shared" si="2"/>
        <v>5170337.131358191</v>
      </c>
      <c r="AS12" s="67">
        <f t="shared" si="2"/>
        <v>5364658.82188493</v>
      </c>
      <c r="AT12" s="67">
        <f t="shared" si="2"/>
        <v>5665288.418529972</v>
      </c>
      <c r="AU12" s="67">
        <f t="shared" si="2"/>
        <v>6090059.606442243</v>
      </c>
      <c r="AV12" s="67">
        <f t="shared" si="2"/>
        <v>6141470.587072432</v>
      </c>
      <c r="AW12" s="67">
        <f t="shared" si="2"/>
        <v>6163178.73229149</v>
      </c>
      <c r="AX12" s="67">
        <f t="shared" si="2"/>
        <v>6148636.6885970235</v>
      </c>
      <c r="AY12" s="67">
        <f t="shared" si="2"/>
        <v>6066749.306128114</v>
      </c>
      <c r="AZ12" s="67">
        <f t="shared" si="2"/>
        <v>6039098.132876657</v>
      </c>
      <c r="BA12" s="67">
        <f t="shared" si="2"/>
        <v>6064479.219901867</v>
      </c>
      <c r="BB12" s="67">
        <f t="shared" si="2"/>
        <v>6096205.637775734</v>
      </c>
      <c r="BC12" s="67">
        <f t="shared" si="2"/>
        <v>6135697.510180682</v>
      </c>
      <c r="BD12" s="67">
        <f t="shared" si="2"/>
        <v>6183388.656068876</v>
      </c>
      <c r="BE12" s="67">
        <f t="shared" si="2"/>
        <v>6247008.1621411</v>
      </c>
      <c r="BF12" s="67">
        <f t="shared" si="2"/>
        <v>6324437.591119394</v>
      </c>
      <c r="BG12" s="67">
        <f t="shared" si="2"/>
        <v>6409053.877387032</v>
      </c>
      <c r="BH12" s="67">
        <f t="shared" si="2"/>
        <v>6490041.484426811</v>
      </c>
      <c r="BI12" s="67">
        <f t="shared" si="2"/>
        <v>6559586.351098925</v>
      </c>
      <c r="BJ12" s="67">
        <f t="shared" si="2"/>
        <v>6603809.583224043</v>
      </c>
    </row>
    <row r="13" ht="12.75">
      <c r="B13" s="29"/>
    </row>
    <row r="14" spans="2:63" ht="12.75">
      <c r="B14" s="29"/>
      <c r="V14" s="62"/>
      <c r="W14" s="73"/>
      <c r="X14" s="62"/>
      <c r="Y14" s="62"/>
      <c r="Z14" s="62"/>
      <c r="AA14" s="62"/>
      <c r="AG14" s="45">
        <f aca="true" t="shared" si="3" ref="AG14:AJ15">SUM(AB8:AK8)</f>
        <v>45377462.39203805</v>
      </c>
      <c r="AH14" s="45">
        <f t="shared" si="3"/>
        <v>46174031.68232156</v>
      </c>
      <c r="AI14" s="45">
        <f t="shared" si="3"/>
        <v>47075230.3495774</v>
      </c>
      <c r="AJ14" s="45">
        <f t="shared" si="3"/>
        <v>48031946.46253237</v>
      </c>
      <c r="AK14" s="45">
        <f>SUM(AB8:AK8)</f>
        <v>45377462.39203805</v>
      </c>
      <c r="AL14" s="45">
        <f>AK14+AK15</f>
        <v>77877099.78247267</v>
      </c>
      <c r="AQ14" s="45">
        <f>SUM(AL8:AP8)</f>
        <v>25781501.9034656</v>
      </c>
      <c r="BK14" s="45">
        <f>BK8+BK9</f>
        <v>109180062.38699445</v>
      </c>
    </row>
    <row r="15" spans="1:44" ht="12.75">
      <c r="A15" s="62" t="s">
        <v>15</v>
      </c>
      <c r="V15" s="76">
        <v>2016</v>
      </c>
      <c r="W15" s="76">
        <v>2017</v>
      </c>
      <c r="X15" s="76">
        <v>2018</v>
      </c>
      <c r="Y15" s="76">
        <v>2019</v>
      </c>
      <c r="Z15" s="76">
        <v>2020</v>
      </c>
      <c r="AA15" s="76">
        <v>2021</v>
      </c>
      <c r="AG15" s="45">
        <f t="shared" si="3"/>
        <v>32499637.390434623</v>
      </c>
      <c r="AH15" s="45">
        <f t="shared" si="3"/>
        <v>33022941.916086793</v>
      </c>
      <c r="AI15" s="45">
        <f t="shared" si="3"/>
        <v>34400842.81998555</v>
      </c>
      <c r="AJ15" s="45">
        <f t="shared" si="3"/>
        <v>35929713.12515899</v>
      </c>
      <c r="AK15" s="45">
        <f>SUM(AB9:AK9)</f>
        <v>32499637.390434623</v>
      </c>
      <c r="AQ15" s="45">
        <f>SUM(AL9:AP9)</f>
        <v>21581461.72108671</v>
      </c>
      <c r="AR15" s="45">
        <f>AQ14+AQ15</f>
        <v>47362963.62455231</v>
      </c>
    </row>
    <row r="16" spans="1:43" ht="12.75">
      <c r="A16" s="64" t="s">
        <v>6</v>
      </c>
      <c r="B16" s="30"/>
      <c r="V16" s="74">
        <v>4183779.538531646</v>
      </c>
      <c r="W16" s="74">
        <v>4185458.7699999996</v>
      </c>
      <c r="X16" s="74">
        <v>4206757.68</v>
      </c>
      <c r="Y16" s="74">
        <v>4233166.67</v>
      </c>
      <c r="Z16" s="74">
        <v>4232961.76</v>
      </c>
      <c r="AA16" s="74">
        <v>5371061.260000001</v>
      </c>
      <c r="AB16" s="92">
        <f>X16+Y16+Z16+AA16+V24+W24+X24+Y24</f>
        <v>37008224.083506405</v>
      </c>
      <c r="AC16" s="92">
        <f>AB16+AB17</f>
        <v>63135457.76672976</v>
      </c>
      <c r="AG16" s="45">
        <f>AG14+AG15</f>
        <v>77877099.78247267</v>
      </c>
      <c r="AH16" s="45">
        <f>AH14+AH15</f>
        <v>79196973.59840836</v>
      </c>
      <c r="AI16" s="45">
        <f>AI14+AI15</f>
        <v>81476073.16956295</v>
      </c>
      <c r="AJ16" s="45">
        <f>AJ14+AJ15</f>
        <v>83961659.58769137</v>
      </c>
      <c r="AK16" s="45">
        <f>SUM(AB10:AK10)</f>
        <v>193385830.55494016</v>
      </c>
      <c r="AQ16" s="45">
        <f>SUM(AL10:AP10)</f>
        <v>90264181.32340258</v>
      </c>
    </row>
    <row r="17" spans="1:28" ht="12.75">
      <c r="A17" s="64" t="s">
        <v>5</v>
      </c>
      <c r="B17" s="31"/>
      <c r="V17" s="74">
        <v>3533009.6272112723</v>
      </c>
      <c r="W17" s="74">
        <v>2839394.08</v>
      </c>
      <c r="X17" s="74">
        <v>2813990.7099999995</v>
      </c>
      <c r="Y17" s="74">
        <v>2805475.68</v>
      </c>
      <c r="Z17" s="74">
        <v>2691786.4699999993</v>
      </c>
      <c r="AA17" s="74">
        <v>3299288.25</v>
      </c>
      <c r="AB17" s="92">
        <f>X17+Y17+Z17+AA17+V25+W25+X25+Y25</f>
        <v>26127233.68322335</v>
      </c>
    </row>
    <row r="18" spans="1:27" ht="12.75">
      <c r="A18" s="64" t="s">
        <v>7</v>
      </c>
      <c r="B18" s="31"/>
      <c r="V18" s="74">
        <v>9827635.183559885</v>
      </c>
      <c r="W18" s="74">
        <v>24742938.969999995</v>
      </c>
      <c r="X18" s="74">
        <v>24820427.27</v>
      </c>
      <c r="Y18" s="74">
        <v>24832036.23</v>
      </c>
      <c r="Z18" s="74">
        <v>18229364.610000003</v>
      </c>
      <c r="AA18" s="74">
        <v>19016143.43</v>
      </c>
    </row>
    <row r="19" spans="1:27" ht="12.75">
      <c r="A19" s="64" t="s">
        <v>8</v>
      </c>
      <c r="B19" s="31"/>
      <c r="V19" s="74">
        <v>9030887.49852355</v>
      </c>
      <c r="W19" s="74">
        <v>2943406.49</v>
      </c>
      <c r="X19" s="74">
        <v>2965990.03</v>
      </c>
      <c r="Y19" s="74">
        <v>2987231.8000000003</v>
      </c>
      <c r="Z19" s="74">
        <v>2915396.1399999997</v>
      </c>
      <c r="AA19" s="74">
        <v>3526513.92</v>
      </c>
    </row>
    <row r="20" spans="1:27" ht="12.75">
      <c r="A20" s="64" t="s">
        <v>9</v>
      </c>
      <c r="B20" s="31"/>
      <c r="V20" s="74">
        <v>7914802.073387719</v>
      </c>
      <c r="W20" s="74">
        <v>3999058.42</v>
      </c>
      <c r="X20" s="74">
        <v>3998083.2399999993</v>
      </c>
      <c r="Y20" s="74">
        <v>4005373.55</v>
      </c>
      <c r="Z20" s="74">
        <v>3838573.9600000004</v>
      </c>
      <c r="AA20" s="74">
        <v>4739198.919999999</v>
      </c>
    </row>
    <row r="21" ht="12.75">
      <c r="B21" s="31"/>
    </row>
    <row r="22" spans="2:27" ht="12.75">
      <c r="B22" s="31"/>
      <c r="V22" s="62" t="s">
        <v>3</v>
      </c>
      <c r="W22" s="62" t="s">
        <v>3</v>
      </c>
      <c r="X22" s="62" t="s">
        <v>3</v>
      </c>
      <c r="Y22" s="62" t="s">
        <v>3</v>
      </c>
      <c r="Z22" s="62" t="s">
        <v>3</v>
      </c>
      <c r="AA22" s="61" t="s">
        <v>3</v>
      </c>
    </row>
    <row r="23" spans="1:27" ht="12.75">
      <c r="A23" s="62" t="s">
        <v>15</v>
      </c>
      <c r="B23" s="31"/>
      <c r="V23" s="75">
        <v>2022</v>
      </c>
      <c r="W23" s="75">
        <v>2023</v>
      </c>
      <c r="X23" s="75">
        <v>2024</v>
      </c>
      <c r="Y23" s="75">
        <v>2025</v>
      </c>
      <c r="Z23" s="75">
        <v>2026</v>
      </c>
      <c r="AA23" s="63">
        <v>2027</v>
      </c>
    </row>
    <row r="24" spans="1:29" ht="12.75">
      <c r="A24" s="64" t="s">
        <v>6</v>
      </c>
      <c r="B24" s="31"/>
      <c r="V24" s="74">
        <v>4630129.2590479255</v>
      </c>
      <c r="W24" s="74">
        <v>4706039.17179209</v>
      </c>
      <c r="X24" s="74">
        <v>4780386.720524251</v>
      </c>
      <c r="Y24" s="74">
        <v>4847721.562142134</v>
      </c>
      <c r="Z24" s="74">
        <v>4980348.828815162</v>
      </c>
      <c r="AA24" s="67">
        <v>5086657.43725583</v>
      </c>
      <c r="AB24" s="92">
        <f>Z24+AA24+V32+W32+X32+Y32+Z32+AA32+V40+W40</f>
        <v>53642967.23836249</v>
      </c>
      <c r="AC24" s="92">
        <f>AB24+AB25</f>
        <v>99098590.70499238</v>
      </c>
    </row>
    <row r="25" spans="1:28" ht="12.75">
      <c r="A25" s="64" t="s">
        <v>5</v>
      </c>
      <c r="B25" s="32"/>
      <c r="V25" s="74">
        <v>3384291.5714522004</v>
      </c>
      <c r="W25" s="74">
        <v>3547155.184851527</v>
      </c>
      <c r="X25" s="74">
        <v>3712546.9314614534</v>
      </c>
      <c r="Y25" s="74">
        <v>3872698.8854581714</v>
      </c>
      <c r="Z25" s="74">
        <v>4056314.152863443</v>
      </c>
      <c r="AA25" s="67">
        <v>4217294.983898759</v>
      </c>
      <c r="AB25" s="92">
        <f>Z25+AA25+V33+W33+X33+Y33+Z33+AA33+V41+W41</f>
        <v>45455623.46662989</v>
      </c>
    </row>
    <row r="26" spans="1:27" ht="12.75">
      <c r="A26" s="64" t="s">
        <v>7</v>
      </c>
      <c r="B26" s="32"/>
      <c r="V26" s="74">
        <v>18386072.9754467</v>
      </c>
      <c r="W26" s="74">
        <v>18080193.22000861</v>
      </c>
      <c r="X26" s="74">
        <v>17838800.46600032</v>
      </c>
      <c r="Y26" s="74">
        <v>17612218.199924648</v>
      </c>
      <c r="Z26" s="74">
        <v>17831912.78989756</v>
      </c>
      <c r="AA26" s="67">
        <v>17969170.089473754</v>
      </c>
    </row>
    <row r="27" spans="1:27" ht="12.75">
      <c r="A27" s="64" t="s">
        <v>8</v>
      </c>
      <c r="B27" s="32"/>
      <c r="V27" s="74">
        <v>5246347.189088941</v>
      </c>
      <c r="W27" s="74">
        <v>5366448.406331897</v>
      </c>
      <c r="X27" s="74">
        <v>5453830.076378703</v>
      </c>
      <c r="Y27" s="74">
        <v>5520743.785200685</v>
      </c>
      <c r="Z27" s="74">
        <v>5590100.543243587</v>
      </c>
      <c r="AA27" s="67">
        <v>5601914.613037258</v>
      </c>
    </row>
    <row r="28" spans="1:27" ht="12.75">
      <c r="A28" s="64" t="s">
        <v>9</v>
      </c>
      <c r="B28" s="31"/>
      <c r="V28" s="74">
        <v>5391035.263563216</v>
      </c>
      <c r="W28" s="74">
        <v>5493638.62700966</v>
      </c>
      <c r="X28" s="74">
        <v>5584735.532720715</v>
      </c>
      <c r="Y28" s="74">
        <v>5657044.307537317</v>
      </c>
      <c r="Z28" s="74">
        <v>5769619.295331717</v>
      </c>
      <c r="AA28" s="67">
        <v>5829177.449350923</v>
      </c>
    </row>
    <row r="29" ht="12.75">
      <c r="B29" s="32"/>
    </row>
    <row r="30" spans="2:27" ht="12.75">
      <c r="B30" s="32"/>
      <c r="V30" s="62" t="s">
        <v>3</v>
      </c>
      <c r="W30" s="62" t="s">
        <v>3</v>
      </c>
      <c r="X30" s="62" t="s">
        <v>3</v>
      </c>
      <c r="Y30" s="62" t="s">
        <v>3</v>
      </c>
      <c r="Z30" s="62" t="s">
        <v>3</v>
      </c>
      <c r="AA30" s="62" t="s">
        <v>3</v>
      </c>
    </row>
    <row r="31" spans="1:27" ht="12.75">
      <c r="A31" s="62" t="s">
        <v>15</v>
      </c>
      <c r="B31" s="32"/>
      <c r="V31" s="75">
        <v>2028</v>
      </c>
      <c r="W31" s="75">
        <v>2029</v>
      </c>
      <c r="X31" s="75">
        <v>2030</v>
      </c>
      <c r="Y31" s="75">
        <v>2031</v>
      </c>
      <c r="Z31" s="75">
        <v>2032</v>
      </c>
      <c r="AA31" s="75">
        <v>2033</v>
      </c>
    </row>
    <row r="32" spans="1:28" ht="12.75">
      <c r="A32" s="64" t="s">
        <v>6</v>
      </c>
      <c r="B32" s="31"/>
      <c r="V32" s="74">
        <v>5163473.792954981</v>
      </c>
      <c r="W32" s="74">
        <v>5236851.7521312535</v>
      </c>
      <c r="X32" s="74">
        <v>5314170.092308372</v>
      </c>
      <c r="Y32" s="74">
        <v>5396581.510587603</v>
      </c>
      <c r="Z32" s="74">
        <v>5480305.241903245</v>
      </c>
      <c r="AA32" s="74">
        <v>5572018.644960672</v>
      </c>
      <c r="AB32" s="92">
        <f>AA32+AA33</f>
        <v>10290661.589400709</v>
      </c>
    </row>
    <row r="33" spans="1:27" ht="12.75">
      <c r="A33" s="64" t="s">
        <v>5</v>
      </c>
      <c r="B33" s="32"/>
      <c r="V33" s="74">
        <v>4342861.015173435</v>
      </c>
      <c r="W33" s="74">
        <v>4445219.473190784</v>
      </c>
      <c r="X33" s="74">
        <v>4519772.095960289</v>
      </c>
      <c r="Y33" s="74">
        <v>4558830.675099641</v>
      </c>
      <c r="Z33" s="74">
        <v>4549296.592623711</v>
      </c>
      <c r="AA33" s="74">
        <v>4718642.944440037</v>
      </c>
    </row>
    <row r="34" spans="1:27" ht="12.75">
      <c r="A34" s="64" t="s">
        <v>7</v>
      </c>
      <c r="B34" s="32"/>
      <c r="V34" s="74">
        <v>17974617.77921921</v>
      </c>
      <c r="W34" s="74">
        <v>18086807.88630405</v>
      </c>
      <c r="X34" s="74">
        <v>18401672.77850801</v>
      </c>
      <c r="Y34" s="74">
        <v>18975060.89303896</v>
      </c>
      <c r="Z34" s="74">
        <v>19842924.16220075</v>
      </c>
      <c r="AA34" s="74">
        <v>19227278.888814688</v>
      </c>
    </row>
    <row r="35" spans="1:27" ht="12.75">
      <c r="A35" s="64" t="s">
        <v>8</v>
      </c>
      <c r="B35" s="32"/>
      <c r="V35" s="74">
        <v>5535296.468473107</v>
      </c>
      <c r="W35" s="74">
        <v>5396238.458129227</v>
      </c>
      <c r="X35" s="74">
        <v>5183324.688523209</v>
      </c>
      <c r="Y35" s="74">
        <v>4895925.620544687</v>
      </c>
      <c r="Z35" s="74">
        <v>4503337.035331935</v>
      </c>
      <c r="AA35" s="74">
        <v>4796621.62407057</v>
      </c>
    </row>
    <row r="36" spans="1:27" ht="12.75">
      <c r="A36" s="64" t="s">
        <v>9</v>
      </c>
      <c r="B36" s="31"/>
      <c r="V36" s="74">
        <v>5815201.485269904</v>
      </c>
      <c r="W36" s="74">
        <v>5719979.818399221</v>
      </c>
      <c r="X36" s="74">
        <v>5598125.03146705</v>
      </c>
      <c r="Y36" s="74">
        <v>5419975.721783953</v>
      </c>
      <c r="Z36" s="74">
        <v>5170337.131358191</v>
      </c>
      <c r="AA36" s="74">
        <v>5364658.82188493</v>
      </c>
    </row>
    <row r="37" ht="12.75">
      <c r="B37" s="31"/>
    </row>
    <row r="38" spans="2:27" ht="12.75">
      <c r="B38" s="31"/>
      <c r="V38" s="62" t="s">
        <v>3</v>
      </c>
      <c r="W38" s="62" t="s">
        <v>3</v>
      </c>
      <c r="X38" s="62" t="s">
        <v>3</v>
      </c>
      <c r="Y38" s="62" t="s">
        <v>3</v>
      </c>
      <c r="Z38" s="62" t="s">
        <v>3</v>
      </c>
      <c r="AA38" s="62" t="s">
        <v>3</v>
      </c>
    </row>
    <row r="39" spans="1:27" ht="12.75">
      <c r="A39" s="62" t="s">
        <v>15</v>
      </c>
      <c r="B39" s="31"/>
      <c r="V39" s="75">
        <v>2034</v>
      </c>
      <c r="W39" s="75">
        <v>2035</v>
      </c>
      <c r="X39" s="75">
        <v>2036</v>
      </c>
      <c r="Y39" s="75">
        <v>2037</v>
      </c>
      <c r="Z39" s="75">
        <v>2038</v>
      </c>
      <c r="AA39" s="75">
        <v>2039</v>
      </c>
    </row>
    <row r="40" spans="1:29" ht="12.75">
      <c r="A40" s="64" t="s">
        <v>6</v>
      </c>
      <c r="B40" s="31"/>
      <c r="V40" s="77">
        <v>5662557.908051103</v>
      </c>
      <c r="W40" s="77">
        <v>5750002.029394269</v>
      </c>
      <c r="X40" s="77">
        <v>5828102.030779779</v>
      </c>
      <c r="Y40" s="77">
        <v>5895664.440458894</v>
      </c>
      <c r="Z40" s="77">
        <v>5949901.808809578</v>
      </c>
      <c r="AA40" s="77">
        <v>5983567.144562542</v>
      </c>
      <c r="AB40" s="44">
        <f>X40+Y40+Z40+AA40+V48+W48+X48+Y48+Z48+AA48</f>
        <v>61694248.778337926</v>
      </c>
      <c r="AC40" s="44">
        <f>AB40+AB41</f>
        <v>119870354.65958667</v>
      </c>
    </row>
    <row r="41" spans="1:28" ht="12.75">
      <c r="A41" s="64" t="s">
        <v>5</v>
      </c>
      <c r="B41" s="31"/>
      <c r="V41" s="77">
        <v>4912689.1765704155</v>
      </c>
      <c r="W41" s="77">
        <v>5134702.356809378</v>
      </c>
      <c r="X41" s="77">
        <v>5288330.560158312</v>
      </c>
      <c r="Y41" s="77">
        <v>5427771.61764735</v>
      </c>
      <c r="Z41" s="77">
        <v>5548570.033333421</v>
      </c>
      <c r="AA41" s="77">
        <v>5629933.639348865</v>
      </c>
      <c r="AB41" s="44">
        <f>X41+Y41+Z41+AA41+V49+W49+X49+Y49+Z49+AA49</f>
        <v>58176105.88124874</v>
      </c>
    </row>
    <row r="42" spans="1:27" ht="12.75">
      <c r="A42" s="64" t="s">
        <v>7</v>
      </c>
      <c r="B42" s="31"/>
      <c r="V42" s="77">
        <v>18276603.54520279</v>
      </c>
      <c r="W42" s="77">
        <v>16922821.82455516</v>
      </c>
      <c r="X42" s="77">
        <v>17052246.588494718</v>
      </c>
      <c r="Y42" s="77">
        <v>17373897.230932802</v>
      </c>
      <c r="Z42" s="77">
        <v>17920860.573288657</v>
      </c>
      <c r="AA42" s="77">
        <v>17872515.01523471</v>
      </c>
    </row>
    <row r="43" spans="1:27" ht="12.75">
      <c r="A43" s="64" t="s">
        <v>8</v>
      </c>
      <c r="B43" s="32"/>
      <c r="V43" s="77">
        <v>5246779.708162025</v>
      </c>
      <c r="W43" s="77">
        <v>5878345.700889766</v>
      </c>
      <c r="X43" s="77">
        <v>5928708.732528359</v>
      </c>
      <c r="Y43" s="77">
        <v>5935667.818043083</v>
      </c>
      <c r="Z43" s="77">
        <v>5888857.545387268</v>
      </c>
      <c r="AA43" s="77">
        <v>5764442.236624122</v>
      </c>
    </row>
    <row r="44" spans="1:27" ht="12.75">
      <c r="A44" s="64" t="s">
        <v>9</v>
      </c>
      <c r="B44" s="32"/>
      <c r="V44" s="77">
        <v>5665288.418529972</v>
      </c>
      <c r="W44" s="77">
        <v>6090059.606442243</v>
      </c>
      <c r="X44" s="77">
        <v>6141470.587072432</v>
      </c>
      <c r="Y44" s="77">
        <v>6163178.73229149</v>
      </c>
      <c r="Z44" s="77">
        <v>6148636.6885970235</v>
      </c>
      <c r="AA44" s="77">
        <v>6066749.306128114</v>
      </c>
    </row>
    <row r="45" ht="12.75">
      <c r="B45" s="32"/>
    </row>
    <row r="46" spans="2:27" ht="12.75">
      <c r="B46" s="31"/>
      <c r="V46" s="62" t="s">
        <v>3</v>
      </c>
      <c r="W46" s="61" t="s">
        <v>3</v>
      </c>
      <c r="X46" s="61" t="s">
        <v>3</v>
      </c>
      <c r="Y46" s="61" t="s">
        <v>3</v>
      </c>
      <c r="Z46" s="61" t="s">
        <v>3</v>
      </c>
      <c r="AA46" s="61" t="s">
        <v>3</v>
      </c>
    </row>
    <row r="47" spans="1:27" ht="12.75">
      <c r="A47" s="62" t="s">
        <v>15</v>
      </c>
      <c r="B47" s="31"/>
      <c r="V47" s="75">
        <v>2040</v>
      </c>
      <c r="W47" s="63">
        <v>2041</v>
      </c>
      <c r="X47" s="63">
        <v>2042</v>
      </c>
      <c r="Y47" s="63">
        <v>2043</v>
      </c>
      <c r="Z47" s="63">
        <v>2044</v>
      </c>
      <c r="AA47" s="63">
        <v>2045</v>
      </c>
    </row>
    <row r="48" spans="1:28" ht="12.75">
      <c r="A48" s="64" t="s">
        <v>6</v>
      </c>
      <c r="B48" s="31"/>
      <c r="V48" s="74">
        <v>6139819.351355851</v>
      </c>
      <c r="W48" s="67">
        <v>6221930.495131135</v>
      </c>
      <c r="X48" s="67">
        <v>6302609.657640517</v>
      </c>
      <c r="Y48" s="67">
        <v>6381212.797469825</v>
      </c>
      <c r="Z48" s="67">
        <v>6456237.733215511</v>
      </c>
      <c r="AA48" s="67">
        <v>6535203.318914294</v>
      </c>
      <c r="AB48" s="92">
        <f>AA48+AA49</f>
        <v>12885841.239263862</v>
      </c>
    </row>
    <row r="49" spans="1:27" ht="12.75">
      <c r="A49" s="64" t="s">
        <v>5</v>
      </c>
      <c r="B49" s="32"/>
      <c r="V49" s="74">
        <v>5752774.680099785</v>
      </c>
      <c r="W49" s="67">
        <v>5868326.345991343</v>
      </c>
      <c r="X49" s="67">
        <v>5984404.675819933</v>
      </c>
      <c r="Y49" s="67">
        <v>6102384.866190642</v>
      </c>
      <c r="Z49" s="67">
        <v>6222971.542309523</v>
      </c>
      <c r="AA49" s="67">
        <v>6350637.920349568</v>
      </c>
    </row>
    <row r="50" spans="1:27" ht="12.75">
      <c r="A50" s="64" t="s">
        <v>7</v>
      </c>
      <c r="B50" s="32"/>
      <c r="V50" s="74">
        <v>17922322.003169656</v>
      </c>
      <c r="W50" s="67">
        <v>17923259.146287713</v>
      </c>
      <c r="X50" s="67">
        <v>17893513.417994566</v>
      </c>
      <c r="Y50" s="67">
        <v>17828680.0581918</v>
      </c>
      <c r="Z50" s="67">
        <v>17718747.88524662</v>
      </c>
      <c r="AA50" s="67">
        <v>17608860.237429023</v>
      </c>
    </row>
    <row r="51" spans="1:27" ht="12.75">
      <c r="A51" s="64" t="s">
        <v>8</v>
      </c>
      <c r="B51" s="32"/>
      <c r="V51" s="74">
        <v>5633960.5937818065</v>
      </c>
      <c r="W51" s="67">
        <v>5655416.889339939</v>
      </c>
      <c r="X51" s="67">
        <v>5689740.4932625</v>
      </c>
      <c r="Y51" s="67">
        <v>5737447.956565969</v>
      </c>
      <c r="Z51" s="67">
        <v>5799878.273974717</v>
      </c>
      <c r="AA51" s="67">
        <v>5880999.136734158</v>
      </c>
    </row>
    <row r="52" spans="1:27" ht="12.75">
      <c r="A52" s="64" t="s">
        <v>9</v>
      </c>
      <c r="B52" s="31"/>
      <c r="V52" s="74">
        <v>6039098.132876657</v>
      </c>
      <c r="W52" s="67">
        <v>6064479.219901867</v>
      </c>
      <c r="X52" s="67">
        <v>6096205.637775734</v>
      </c>
      <c r="Y52" s="67">
        <v>6135697.510180682</v>
      </c>
      <c r="Z52" s="67">
        <v>6183388.656068876</v>
      </c>
      <c r="AA52" s="67">
        <v>6247008.1621411</v>
      </c>
    </row>
    <row r="53" ht="12.75">
      <c r="B53" s="31"/>
    </row>
    <row r="54" spans="2:26" ht="12.75">
      <c r="B54" s="31"/>
      <c r="V54" s="62" t="s">
        <v>3</v>
      </c>
      <c r="W54" s="62" t="s">
        <v>3</v>
      </c>
      <c r="X54" s="62" t="s">
        <v>3</v>
      </c>
      <c r="Y54" s="62" t="s">
        <v>3</v>
      </c>
      <c r="Z54" s="62" t="s">
        <v>3</v>
      </c>
    </row>
    <row r="55" spans="1:26" ht="12.75">
      <c r="A55" s="62" t="s">
        <v>15</v>
      </c>
      <c r="B55" s="31"/>
      <c r="V55" s="75">
        <v>2046</v>
      </c>
      <c r="W55" s="75">
        <v>2047</v>
      </c>
      <c r="X55" s="75">
        <v>2048</v>
      </c>
      <c r="Y55" s="75">
        <v>2049</v>
      </c>
      <c r="Z55" s="75">
        <v>2050</v>
      </c>
    </row>
    <row r="56" spans="1:28" ht="12.75">
      <c r="A56" s="64" t="s">
        <v>6</v>
      </c>
      <c r="B56" s="31"/>
      <c r="V56" s="74">
        <v>6616674.364543647</v>
      </c>
      <c r="W56" s="74">
        <v>6697888.5802410245</v>
      </c>
      <c r="X56" s="74">
        <v>6778248.160660416</v>
      </c>
      <c r="Y56" s="74">
        <v>6857924.61724624</v>
      </c>
      <c r="Z56" s="74">
        <v>6937372.274384081</v>
      </c>
      <c r="AA56" s="91">
        <f>V56+W56+X56+Y56+Z56</f>
        <v>33888107.99707541</v>
      </c>
      <c r="AB56" s="92">
        <f>AA56+AA57</f>
        <v>67706312.53008816</v>
      </c>
    </row>
    <row r="57" spans="1:27" ht="12.75">
      <c r="A57" s="64" t="s">
        <v>5</v>
      </c>
      <c r="B57" s="32"/>
      <c r="V57" s="74">
        <v>6485234.37228331</v>
      </c>
      <c r="W57" s="74">
        <v>6624324.753510475</v>
      </c>
      <c r="X57" s="74">
        <v>6765696.9782064855</v>
      </c>
      <c r="Y57" s="74">
        <v>6905503.139203787</v>
      </c>
      <c r="Z57" s="74">
        <v>7037445.289808691</v>
      </c>
      <c r="AA57" s="91">
        <f>V57+W57+X57+Y57+Z57</f>
        <v>33818204.53301275</v>
      </c>
    </row>
    <row r="58" spans="1:26" ht="12.75">
      <c r="A58" s="64" t="s">
        <v>7</v>
      </c>
      <c r="B58" s="32"/>
      <c r="V58" s="74">
        <v>17494714.162681207</v>
      </c>
      <c r="W58" s="74">
        <v>17362979.308911294</v>
      </c>
      <c r="X58" s="74">
        <v>17226045.29150173</v>
      </c>
      <c r="Y58" s="74">
        <v>17114033.01908782</v>
      </c>
      <c r="Z58" s="74">
        <v>17075133.344644904</v>
      </c>
    </row>
    <row r="59" spans="1:26" ht="12.75">
      <c r="A59" s="64" t="s">
        <v>8</v>
      </c>
      <c r="B59" s="32"/>
      <c r="V59" s="74">
        <v>5977577.891895577</v>
      </c>
      <c r="W59" s="74">
        <v>6081438.09289436</v>
      </c>
      <c r="X59" s="74">
        <v>6181528.63609454</v>
      </c>
      <c r="Y59" s="74">
        <v>6262594.369963929</v>
      </c>
      <c r="Z59" s="74">
        <v>6304533.579318777</v>
      </c>
    </row>
    <row r="60" spans="1:26" ht="12.75">
      <c r="A60" s="64" t="s">
        <v>9</v>
      </c>
      <c r="B60" s="31"/>
      <c r="V60" s="74">
        <v>6324437.591119394</v>
      </c>
      <c r="W60" s="74">
        <v>6409053.877387032</v>
      </c>
      <c r="X60" s="74">
        <v>6490041.484426811</v>
      </c>
      <c r="Y60" s="74">
        <v>6559586.351098925</v>
      </c>
      <c r="Z60" s="74">
        <v>6603809.583224043</v>
      </c>
    </row>
    <row r="61" ht="12.75">
      <c r="B61" s="31"/>
    </row>
    <row r="62" ht="12.75">
      <c r="B62" s="31"/>
    </row>
    <row r="63" ht="12.75">
      <c r="B63" s="31"/>
    </row>
    <row r="64" ht="12.75">
      <c r="B64" s="31"/>
    </row>
    <row r="65" ht="12.75">
      <c r="B65" s="31"/>
    </row>
    <row r="66" ht="12.75">
      <c r="B66" s="31"/>
    </row>
    <row r="67" ht="12.75">
      <c r="B67" s="32"/>
    </row>
    <row r="68" ht="12.75">
      <c r="B68" s="32"/>
    </row>
    <row r="69" ht="12.75">
      <c r="B69" s="32"/>
    </row>
    <row r="70" ht="12.75">
      <c r="B70" s="31"/>
    </row>
    <row r="71" ht="12.75">
      <c r="B71" s="31"/>
    </row>
    <row r="72" ht="12.75">
      <c r="B72" s="31"/>
    </row>
    <row r="73" ht="12.75">
      <c r="B73" s="31"/>
    </row>
    <row r="74" ht="12.75">
      <c r="B74" s="31"/>
    </row>
    <row r="75" ht="12.75">
      <c r="B75" s="31"/>
    </row>
    <row r="76" ht="12.75">
      <c r="B76" s="31"/>
    </row>
    <row r="77" ht="12.75">
      <c r="B77" s="31"/>
    </row>
    <row r="78" ht="12.75">
      <c r="B78" s="32"/>
    </row>
    <row r="79" ht="12.75">
      <c r="B79" s="32"/>
    </row>
    <row r="80" ht="12.75">
      <c r="B80" s="32"/>
    </row>
    <row r="81" ht="12.75">
      <c r="B81" s="31"/>
    </row>
    <row r="82" ht="12.75">
      <c r="B82" s="31"/>
    </row>
    <row r="83" ht="12.75">
      <c r="B83" s="31"/>
    </row>
    <row r="84" ht="12.75">
      <c r="B84" s="31"/>
    </row>
    <row r="85" ht="12.75">
      <c r="B85" s="31"/>
    </row>
    <row r="86" ht="12.75">
      <c r="B86" s="31"/>
    </row>
    <row r="87" ht="12.75">
      <c r="B87" s="31"/>
    </row>
    <row r="88" ht="12.75">
      <c r="B88" s="32"/>
    </row>
    <row r="89" ht="12.75">
      <c r="B89" s="32"/>
    </row>
    <row r="90" ht="12.75">
      <c r="B90" s="32"/>
    </row>
    <row r="91" ht="12.75">
      <c r="B91" s="32"/>
    </row>
    <row r="92" ht="12.75">
      <c r="B92" s="32"/>
    </row>
    <row r="93" ht="12.75">
      <c r="B93" s="32"/>
    </row>
    <row r="94" ht="12.75">
      <c r="B94" s="32"/>
    </row>
    <row r="95" ht="12.75">
      <c r="B95" s="32"/>
    </row>
    <row r="96" ht="12.75">
      <c r="B96" s="32"/>
    </row>
    <row r="97" ht="12.75">
      <c r="B97" s="32"/>
    </row>
    <row r="98" ht="12.75">
      <c r="B98" s="32"/>
    </row>
    <row r="99" ht="12.75">
      <c r="B99" s="32"/>
    </row>
    <row r="100" ht="12.75">
      <c r="B100" s="31"/>
    </row>
    <row r="101" ht="12.75">
      <c r="B101" s="31"/>
    </row>
    <row r="102" ht="12.75">
      <c r="B102" s="31"/>
    </row>
    <row r="103" ht="12.75">
      <c r="B103" s="31"/>
    </row>
    <row r="104" ht="12.75">
      <c r="B104" s="31"/>
    </row>
    <row r="105" ht="12.75">
      <c r="B105" s="31"/>
    </row>
    <row r="106" ht="12.75">
      <c r="B106" s="31"/>
    </row>
    <row r="107" ht="12.75">
      <c r="B107" s="31"/>
    </row>
    <row r="108" ht="12.75">
      <c r="B108" s="31"/>
    </row>
    <row r="110" ht="12.75">
      <c r="B110" s="31"/>
    </row>
    <row r="111" ht="12.75">
      <c r="B111" s="31"/>
    </row>
    <row r="112" ht="12.75">
      <c r="B112" s="31"/>
    </row>
    <row r="113" ht="12.75">
      <c r="B113" s="31"/>
    </row>
    <row r="114" ht="12.75">
      <c r="B114" s="31"/>
    </row>
    <row r="115" ht="12.75">
      <c r="B115" s="31"/>
    </row>
    <row r="116" ht="12.75">
      <c r="B116" s="31"/>
    </row>
    <row r="117" ht="12.75">
      <c r="B117" s="31"/>
    </row>
    <row r="118" ht="12.75">
      <c r="B118" s="32"/>
    </row>
    <row r="119" ht="12.75">
      <c r="B119" s="32"/>
    </row>
    <row r="120" ht="12.75">
      <c r="B120" s="32"/>
    </row>
    <row r="121" ht="12.75">
      <c r="B121" s="32"/>
    </row>
    <row r="122" ht="12.75">
      <c r="B122" s="31"/>
    </row>
    <row r="123" ht="12.75">
      <c r="B123" s="31"/>
    </row>
    <row r="124" ht="12.75">
      <c r="B124" s="31"/>
    </row>
    <row r="125" ht="12.75">
      <c r="B125" s="31"/>
    </row>
    <row r="126" ht="12.75">
      <c r="B126" s="31"/>
    </row>
    <row r="127" ht="12.75">
      <c r="B127" s="31"/>
    </row>
    <row r="128" ht="12.75">
      <c r="B128" s="32"/>
    </row>
    <row r="129" ht="12.75">
      <c r="B129" s="32"/>
    </row>
    <row r="130" ht="12.75">
      <c r="B130" s="32"/>
    </row>
    <row r="131" ht="12.75">
      <c r="B131" s="31"/>
    </row>
    <row r="132" ht="12.75">
      <c r="B132" s="31"/>
    </row>
    <row r="133" ht="12.75">
      <c r="B133" s="31"/>
    </row>
    <row r="134" ht="12.75">
      <c r="B134" s="31"/>
    </row>
    <row r="135" ht="12.75">
      <c r="B135" s="31"/>
    </row>
    <row r="136" ht="12.75">
      <c r="B136" s="31"/>
    </row>
    <row r="137" ht="12.75">
      <c r="B137" s="31"/>
    </row>
    <row r="138" ht="12.75">
      <c r="B138" s="31"/>
    </row>
    <row r="139" ht="12.75">
      <c r="B139" s="32"/>
    </row>
    <row r="140" ht="12.75">
      <c r="B140" s="32"/>
    </row>
    <row r="141" ht="12.75">
      <c r="B141" s="32"/>
    </row>
    <row r="142" ht="12.75">
      <c r="B142" s="31"/>
    </row>
    <row r="143" ht="12.75">
      <c r="B143" s="31"/>
    </row>
    <row r="144" ht="12.75">
      <c r="B144" s="31"/>
    </row>
    <row r="145" ht="12.75">
      <c r="B145" s="31"/>
    </row>
    <row r="146" ht="12.75">
      <c r="B146" s="31"/>
    </row>
    <row r="147" ht="12.75">
      <c r="B147" s="32"/>
    </row>
    <row r="148" ht="12.75">
      <c r="B148" s="32"/>
    </row>
    <row r="149" ht="12.75">
      <c r="B149" s="32"/>
    </row>
    <row r="150" ht="12.75">
      <c r="B150" s="31"/>
    </row>
    <row r="151" ht="12.75">
      <c r="B151" s="31"/>
    </row>
    <row r="152" ht="12.75">
      <c r="B152" s="31"/>
    </row>
    <row r="153" ht="12.75">
      <c r="B153" s="31"/>
    </row>
    <row r="154" ht="12.75">
      <c r="B154" s="31"/>
    </row>
    <row r="155" ht="12.75">
      <c r="B155" s="32"/>
    </row>
    <row r="156" ht="12.75">
      <c r="B156" s="32"/>
    </row>
    <row r="157" ht="12.75">
      <c r="B157" s="32"/>
    </row>
    <row r="158" ht="12.75">
      <c r="B158" s="32"/>
    </row>
    <row r="159" ht="12.75">
      <c r="B159" s="32"/>
    </row>
    <row r="160" ht="12.75">
      <c r="B160" s="32"/>
    </row>
    <row r="161" ht="12.75">
      <c r="B161" s="32"/>
    </row>
    <row r="162" ht="12.75">
      <c r="B162" s="31"/>
    </row>
    <row r="163" ht="12.75">
      <c r="B163" s="31"/>
    </row>
    <row r="164" ht="12.75">
      <c r="B164" s="31"/>
    </row>
    <row r="165" ht="12.75">
      <c r="B165" s="31"/>
    </row>
    <row r="166" ht="12.75">
      <c r="B166" s="31"/>
    </row>
    <row r="167" ht="12.75">
      <c r="B167" s="31"/>
    </row>
    <row r="168" ht="12.75">
      <c r="B168" s="31"/>
    </row>
    <row r="169" ht="12.75">
      <c r="B169" s="31"/>
    </row>
    <row r="170" ht="12.75">
      <c r="B170" s="31"/>
    </row>
    <row r="171" ht="12.75">
      <c r="B171" s="31"/>
    </row>
    <row r="172" ht="12.75">
      <c r="B172" s="32"/>
    </row>
    <row r="173" ht="12.75">
      <c r="B173" s="32"/>
    </row>
    <row r="174" ht="12.75">
      <c r="B174" s="32"/>
    </row>
    <row r="175" ht="12.75">
      <c r="B175" s="32"/>
    </row>
    <row r="176" ht="12.75">
      <c r="B176" s="31"/>
    </row>
    <row r="177" ht="12.75">
      <c r="B177" s="32"/>
    </row>
    <row r="178" ht="12.75">
      <c r="B178" s="32"/>
    </row>
    <row r="179" ht="12.75">
      <c r="B179" s="32"/>
    </row>
    <row r="180" ht="12.75">
      <c r="B180" s="32"/>
    </row>
    <row r="181" ht="12.75">
      <c r="B181" s="32"/>
    </row>
    <row r="182" ht="12.75">
      <c r="B182" s="32"/>
    </row>
    <row r="183" ht="12.75">
      <c r="B183" s="32"/>
    </row>
    <row r="184" ht="12.75">
      <c r="B184" s="31"/>
    </row>
    <row r="185" ht="12.75">
      <c r="B185" s="31"/>
    </row>
    <row r="186" ht="12.75">
      <c r="B186" s="31"/>
    </row>
    <row r="187" ht="12.75">
      <c r="B187" s="31"/>
    </row>
    <row r="188" ht="12.75">
      <c r="B188" s="31"/>
    </row>
    <row r="189" ht="12.75">
      <c r="B189" s="31"/>
    </row>
    <row r="190" ht="12.75">
      <c r="B190" s="31"/>
    </row>
    <row r="191" ht="12.75">
      <c r="B191" s="31"/>
    </row>
    <row r="192" ht="12.75">
      <c r="B192" s="32"/>
    </row>
    <row r="193" ht="12.75">
      <c r="B193" s="32"/>
    </row>
    <row r="194" ht="12.75">
      <c r="B194" s="32"/>
    </row>
    <row r="195" ht="12.75">
      <c r="B195" s="31"/>
    </row>
    <row r="196" ht="12.75">
      <c r="B196" s="31"/>
    </row>
    <row r="197" ht="12.75">
      <c r="B197" s="31"/>
    </row>
    <row r="198" ht="12.75">
      <c r="B198" s="32"/>
    </row>
    <row r="199" ht="12.75">
      <c r="B199" s="32"/>
    </row>
    <row r="200" ht="12.75">
      <c r="B200" s="32"/>
    </row>
    <row r="201" ht="12.75">
      <c r="B201" s="31"/>
    </row>
    <row r="202" ht="12.75">
      <c r="B202" s="31"/>
    </row>
    <row r="203" ht="12.75">
      <c r="B203" s="32"/>
    </row>
    <row r="204" ht="12.75">
      <c r="B204" s="32"/>
    </row>
    <row r="205" ht="12.75">
      <c r="B205" s="32"/>
    </row>
    <row r="206" ht="12.75">
      <c r="B206" s="31"/>
    </row>
    <row r="207" ht="12.75">
      <c r="B207" s="32"/>
    </row>
    <row r="208" ht="12.75">
      <c r="B208" s="32"/>
    </row>
    <row r="209" ht="12.75">
      <c r="B209" s="32"/>
    </row>
    <row r="210" ht="12.75">
      <c r="B210" s="31"/>
    </row>
    <row r="211" ht="12.75">
      <c r="B211" s="32"/>
    </row>
    <row r="212" ht="12.75">
      <c r="B212" s="32"/>
    </row>
    <row r="213" ht="12.75">
      <c r="B213" s="32"/>
    </row>
    <row r="214" ht="12.75">
      <c r="B214" s="31"/>
    </row>
    <row r="215" ht="12.75">
      <c r="B215" s="31"/>
    </row>
    <row r="216" ht="12.75">
      <c r="B216" s="31"/>
    </row>
    <row r="217" ht="12.75">
      <c r="B217" s="31"/>
    </row>
    <row r="218" ht="12.75">
      <c r="B218" s="31"/>
    </row>
    <row r="219" ht="12.75">
      <c r="B219" s="31"/>
    </row>
    <row r="220" ht="12.75">
      <c r="B220" s="31"/>
    </row>
    <row r="221" ht="12.75">
      <c r="B221" s="31"/>
    </row>
    <row r="222" ht="12.75">
      <c r="B222" s="31"/>
    </row>
    <row r="223" ht="12.75">
      <c r="B223" s="31"/>
    </row>
    <row r="224" ht="12.75">
      <c r="B224" s="31"/>
    </row>
    <row r="225" ht="12.75">
      <c r="B225" s="32"/>
    </row>
    <row r="226" ht="12.75">
      <c r="B226" s="32"/>
    </row>
    <row r="227" ht="12.75">
      <c r="B227" s="32"/>
    </row>
    <row r="228" ht="12.75">
      <c r="B228" s="31"/>
    </row>
    <row r="229" ht="12.75">
      <c r="B229" s="31"/>
    </row>
    <row r="230" ht="12.75">
      <c r="B230" s="31"/>
    </row>
    <row r="231" ht="12.75">
      <c r="B231" s="31"/>
    </row>
    <row r="232" ht="12.75">
      <c r="B232" s="31"/>
    </row>
    <row r="233" ht="12.75">
      <c r="B233" s="31"/>
    </row>
    <row r="234" ht="12.75">
      <c r="B234" s="31"/>
    </row>
    <row r="235" ht="12.75">
      <c r="B235" s="31"/>
    </row>
    <row r="236" ht="12.75">
      <c r="B236" s="31"/>
    </row>
    <row r="237" ht="12.75">
      <c r="B237" s="31"/>
    </row>
    <row r="238" ht="12.75">
      <c r="B238" s="32"/>
    </row>
    <row r="239" ht="12.75">
      <c r="B239" s="32"/>
    </row>
    <row r="240" ht="12.75">
      <c r="B240" s="32"/>
    </row>
    <row r="241" ht="12.75">
      <c r="B241" s="31"/>
    </row>
    <row r="242" ht="12.75">
      <c r="B242" s="31"/>
    </row>
    <row r="243" ht="12.75">
      <c r="B243" s="31"/>
    </row>
    <row r="244" ht="12.75">
      <c r="B244" s="31"/>
    </row>
    <row r="245" ht="12.75">
      <c r="B245" s="31"/>
    </row>
    <row r="246" ht="12.75">
      <c r="B246" s="31"/>
    </row>
    <row r="247" ht="12.75">
      <c r="B247" s="31"/>
    </row>
    <row r="248" ht="12.75">
      <c r="B248" s="31"/>
    </row>
    <row r="249" ht="12.75">
      <c r="B249" s="32"/>
    </row>
    <row r="250" ht="12.75">
      <c r="B250" s="32"/>
    </row>
    <row r="251" ht="12.75">
      <c r="B251" s="32"/>
    </row>
    <row r="252" ht="12.75">
      <c r="B252" s="31"/>
    </row>
    <row r="253" ht="12.75">
      <c r="B253" s="31"/>
    </row>
    <row r="254" ht="12.75">
      <c r="B254" s="31"/>
    </row>
    <row r="255" ht="12.75">
      <c r="B255" s="31"/>
    </row>
    <row r="256" ht="12.75">
      <c r="B256" s="31"/>
    </row>
    <row r="257" ht="12.75">
      <c r="B257" s="31"/>
    </row>
    <row r="258" ht="12.75">
      <c r="B258" s="31"/>
    </row>
    <row r="259" ht="12.75">
      <c r="B259" s="31"/>
    </row>
    <row r="260" ht="12.75">
      <c r="B260" s="32"/>
    </row>
    <row r="261" ht="12.75">
      <c r="B261" s="32"/>
    </row>
    <row r="262" ht="12.75">
      <c r="B262" s="32"/>
    </row>
    <row r="263" ht="12.75">
      <c r="B263" s="32"/>
    </row>
    <row r="264" ht="12.75">
      <c r="B264" s="30"/>
    </row>
    <row r="265" ht="12.75">
      <c r="B265" s="32"/>
    </row>
    <row r="266" ht="12.75">
      <c r="B266" s="32"/>
    </row>
    <row r="267" ht="12.75">
      <c r="B267" s="30"/>
    </row>
    <row r="268" ht="12.75">
      <c r="B268" s="31"/>
    </row>
    <row r="269" ht="12.75">
      <c r="B269" s="31"/>
    </row>
    <row r="270" ht="12.75">
      <c r="B270" s="31"/>
    </row>
    <row r="271" ht="12.75">
      <c r="B271" s="31"/>
    </row>
    <row r="272" ht="12.75">
      <c r="B272" s="31"/>
    </row>
    <row r="273" ht="12.75">
      <c r="B273" s="31"/>
    </row>
    <row r="274" ht="12.75">
      <c r="B274" s="32"/>
    </row>
    <row r="275" ht="12.75">
      <c r="B275" s="32"/>
    </row>
    <row r="276" ht="12.75">
      <c r="B276" s="32"/>
    </row>
    <row r="277" ht="12.75">
      <c r="B277" s="31"/>
    </row>
    <row r="278" ht="12.75">
      <c r="B278" s="31"/>
    </row>
    <row r="279" ht="12.75">
      <c r="B279" s="31"/>
    </row>
    <row r="280" ht="12.75">
      <c r="B280" s="32"/>
    </row>
    <row r="281" ht="12.75">
      <c r="B281" s="32"/>
    </row>
    <row r="282" ht="12.75">
      <c r="B282" s="32"/>
    </row>
    <row r="283" ht="12.75">
      <c r="B283" s="31"/>
    </row>
    <row r="284" ht="12.75">
      <c r="B284" s="31"/>
    </row>
    <row r="285" ht="12.75">
      <c r="B285" s="32"/>
    </row>
    <row r="286" ht="12.75">
      <c r="B286" s="32"/>
    </row>
    <row r="287" ht="12.75">
      <c r="B287" s="32"/>
    </row>
    <row r="288" ht="12.75">
      <c r="B288" s="31"/>
    </row>
    <row r="289" ht="12.75">
      <c r="B289" s="31"/>
    </row>
    <row r="290" ht="12.75">
      <c r="B290" s="31"/>
    </row>
    <row r="291" ht="12.75">
      <c r="B291" s="31"/>
    </row>
    <row r="292" ht="12.75">
      <c r="B292" s="31"/>
    </row>
    <row r="293" ht="12.75">
      <c r="B293" s="31"/>
    </row>
    <row r="294" ht="12.75">
      <c r="B294" s="31"/>
    </row>
    <row r="295" ht="12.75">
      <c r="B295" s="31"/>
    </row>
    <row r="296" ht="12.75">
      <c r="B296" s="31"/>
    </row>
    <row r="297" ht="12.75">
      <c r="B297" s="31"/>
    </row>
    <row r="298" ht="12.75">
      <c r="B298" s="32"/>
    </row>
    <row r="299" ht="12.75">
      <c r="B299" s="32"/>
    </row>
    <row r="300" ht="12.75">
      <c r="B300" s="32"/>
    </row>
    <row r="301" ht="12.75">
      <c r="B301" s="31"/>
    </row>
    <row r="302" ht="12.75">
      <c r="B302" s="32"/>
    </row>
    <row r="303" ht="12.75">
      <c r="B303" s="32"/>
    </row>
    <row r="304" ht="12.75">
      <c r="B304" s="32"/>
    </row>
    <row r="305" ht="12.75">
      <c r="B305" s="32"/>
    </row>
    <row r="306" ht="12.75">
      <c r="B306" s="32"/>
    </row>
    <row r="307" ht="12.75">
      <c r="B307" s="32"/>
    </row>
    <row r="308" ht="12.75">
      <c r="B308" s="32"/>
    </row>
    <row r="309" ht="12.75">
      <c r="B309" s="32"/>
    </row>
    <row r="310" ht="12.75">
      <c r="B310" s="31"/>
    </row>
    <row r="311" ht="12.75">
      <c r="B311" s="31"/>
    </row>
    <row r="312" ht="12.75">
      <c r="B312" s="31"/>
    </row>
    <row r="313" ht="12.75">
      <c r="B313" s="31"/>
    </row>
    <row r="314" ht="12.75">
      <c r="B314" s="31"/>
    </row>
    <row r="315" ht="12.75">
      <c r="B315" s="31"/>
    </row>
    <row r="316" ht="12.75">
      <c r="B316" s="32"/>
    </row>
    <row r="317" ht="12.75">
      <c r="B317" s="32"/>
    </row>
    <row r="318" ht="12.75">
      <c r="B318" s="32"/>
    </row>
    <row r="319" ht="12.75">
      <c r="B319" s="31"/>
    </row>
    <row r="320" ht="12.75">
      <c r="B320" s="31"/>
    </row>
    <row r="321" ht="12.75">
      <c r="B321" s="31"/>
    </row>
    <row r="322" ht="12.75">
      <c r="B322" s="31"/>
    </row>
    <row r="323" ht="12.75">
      <c r="B323" s="31"/>
    </row>
    <row r="324" ht="12.75">
      <c r="B324" s="31"/>
    </row>
    <row r="325" ht="12.75">
      <c r="B325" s="31"/>
    </row>
    <row r="326" ht="12.75">
      <c r="B326" s="31"/>
    </row>
    <row r="327" ht="12.75">
      <c r="B327" s="32"/>
    </row>
    <row r="328" ht="12.75">
      <c r="B328" s="32"/>
    </row>
    <row r="329" ht="12.75">
      <c r="B329" s="32"/>
    </row>
    <row r="330" ht="12.75">
      <c r="B330" s="31"/>
    </row>
    <row r="331" ht="12.75">
      <c r="B331" s="31"/>
    </row>
    <row r="332" ht="12.75">
      <c r="B332" s="31"/>
    </row>
    <row r="333" ht="12.75">
      <c r="B333" s="31"/>
    </row>
    <row r="334" ht="12.75">
      <c r="B334" s="32"/>
    </row>
    <row r="335" ht="12.75">
      <c r="B335" s="32"/>
    </row>
    <row r="336" ht="12.75">
      <c r="B336" s="32"/>
    </row>
    <row r="337" ht="12.75">
      <c r="B337" s="31"/>
    </row>
    <row r="338" ht="12.75">
      <c r="B338" s="31"/>
    </row>
    <row r="339" ht="12.75">
      <c r="B339" s="31"/>
    </row>
    <row r="340" ht="12.75">
      <c r="B340" s="31"/>
    </row>
    <row r="341" ht="12.75">
      <c r="B341" s="31"/>
    </row>
    <row r="342" ht="12.75">
      <c r="B342" s="31"/>
    </row>
    <row r="343" ht="12.75">
      <c r="B343" s="31"/>
    </row>
    <row r="344" ht="12.75">
      <c r="B344" s="31"/>
    </row>
    <row r="345" ht="12.75">
      <c r="B345" s="31"/>
    </row>
    <row r="346" ht="12.75">
      <c r="B346" s="31"/>
    </row>
    <row r="347" ht="12.75">
      <c r="B347" s="31"/>
    </row>
    <row r="348" ht="12.75">
      <c r="B348" s="31"/>
    </row>
    <row r="349" ht="12.75">
      <c r="B349" s="31"/>
    </row>
    <row r="350" ht="12.75">
      <c r="B350" s="32"/>
    </row>
    <row r="351" ht="12.75">
      <c r="B351" s="32"/>
    </row>
    <row r="352" ht="12.75">
      <c r="B352" s="32"/>
    </row>
    <row r="353" ht="12.75">
      <c r="B353" s="31"/>
    </row>
    <row r="354" ht="12.75">
      <c r="B354" s="32"/>
    </row>
    <row r="355" ht="12.75">
      <c r="B355" s="32"/>
    </row>
    <row r="356" ht="12.75">
      <c r="B356" s="32"/>
    </row>
    <row r="357" ht="12.75">
      <c r="B357" s="31"/>
    </row>
    <row r="358" ht="12.75">
      <c r="B358" s="31"/>
    </row>
    <row r="359" ht="12.75">
      <c r="B359" s="32"/>
    </row>
    <row r="360" ht="12.75">
      <c r="B360" s="32"/>
    </row>
    <row r="361" ht="12.75">
      <c r="B361" s="32"/>
    </row>
    <row r="362" ht="12.75">
      <c r="B362" s="31"/>
    </row>
    <row r="363" ht="12.75">
      <c r="B363" s="31"/>
    </row>
    <row r="364" ht="12.75">
      <c r="B364" s="31"/>
    </row>
    <row r="365" ht="12.75">
      <c r="B365" s="31"/>
    </row>
    <row r="366" ht="12.75">
      <c r="B366" s="31"/>
    </row>
    <row r="367" ht="12.75">
      <c r="B367" s="32"/>
    </row>
    <row r="368" ht="12.75">
      <c r="B368" s="32"/>
    </row>
    <row r="369" ht="12.75">
      <c r="B369" s="32"/>
    </row>
    <row r="370" ht="12.75">
      <c r="B370" s="31"/>
    </row>
    <row r="371" ht="12.75">
      <c r="B371" s="31"/>
    </row>
    <row r="372" ht="12.75">
      <c r="B372" s="31"/>
    </row>
    <row r="373" ht="12.75">
      <c r="B373" s="32"/>
    </row>
    <row r="374" ht="12.75">
      <c r="B374" s="32"/>
    </row>
    <row r="375" ht="12.75">
      <c r="B375" s="32"/>
    </row>
    <row r="376" ht="12.75">
      <c r="B376" s="31"/>
    </row>
    <row r="377" ht="12.75">
      <c r="B377" s="31"/>
    </row>
    <row r="378" ht="12.75">
      <c r="B378" s="31"/>
    </row>
    <row r="379" ht="12.75">
      <c r="B379" s="32"/>
    </row>
    <row r="380" ht="12.75">
      <c r="B380" s="32"/>
    </row>
    <row r="381" ht="12.75">
      <c r="B381" s="32"/>
    </row>
    <row r="382" ht="12.75">
      <c r="B382" s="31"/>
    </row>
    <row r="383" ht="12.75">
      <c r="B383" s="31"/>
    </row>
    <row r="384" ht="12.75">
      <c r="B384" s="31"/>
    </row>
    <row r="385" ht="12.75">
      <c r="B385" s="31"/>
    </row>
    <row r="386" ht="12.75">
      <c r="B386" s="31"/>
    </row>
    <row r="387" ht="12.75">
      <c r="B387" s="31"/>
    </row>
    <row r="388" ht="12.75">
      <c r="B388" s="31"/>
    </row>
    <row r="389" ht="12.75">
      <c r="B389" s="32"/>
    </row>
    <row r="390" ht="12.75">
      <c r="B390" s="32"/>
    </row>
    <row r="391" ht="12.75">
      <c r="B391" s="32"/>
    </row>
    <row r="392" ht="12.75">
      <c r="B392" s="32"/>
    </row>
    <row r="393" ht="12.75">
      <c r="B393" s="32"/>
    </row>
    <row r="394" ht="12.75">
      <c r="B394" s="31"/>
    </row>
    <row r="395" ht="12.75">
      <c r="B395" s="31"/>
    </row>
    <row r="396" ht="12.75">
      <c r="B396" s="31"/>
    </row>
    <row r="397" ht="12.75">
      <c r="B397" s="31"/>
    </row>
    <row r="398" ht="12.75">
      <c r="B398" s="31"/>
    </row>
    <row r="399" ht="12.75">
      <c r="B399" s="32"/>
    </row>
    <row r="400" ht="12.75">
      <c r="B400" s="32"/>
    </row>
    <row r="401" ht="12.75">
      <c r="B401" s="32"/>
    </row>
    <row r="402" ht="12.75">
      <c r="B402" s="31"/>
    </row>
    <row r="403" ht="12.75">
      <c r="B403" s="31"/>
    </row>
    <row r="404" ht="12.75">
      <c r="B404" s="31"/>
    </row>
    <row r="405" ht="12.75">
      <c r="B405" s="31"/>
    </row>
    <row r="406" ht="12.75">
      <c r="B406" s="32"/>
    </row>
    <row r="407" ht="12.75">
      <c r="B407" s="32"/>
    </row>
    <row r="408" ht="12.75">
      <c r="B408" s="32"/>
    </row>
    <row r="409" ht="12.75">
      <c r="B409" s="31"/>
    </row>
    <row r="410" ht="12.75">
      <c r="B410" s="31"/>
    </row>
    <row r="411" ht="12.75">
      <c r="B411" s="31"/>
    </row>
    <row r="412" ht="12.75">
      <c r="B412" s="32"/>
    </row>
    <row r="413" ht="12.75">
      <c r="B413" s="32"/>
    </row>
    <row r="414" ht="12.75">
      <c r="B414" s="32"/>
    </row>
    <row r="415" ht="12.75">
      <c r="B415" s="31"/>
    </row>
    <row r="416" ht="12.75">
      <c r="B416" s="31"/>
    </row>
    <row r="417" ht="12.75">
      <c r="B417" s="31"/>
    </row>
    <row r="418" ht="12.75">
      <c r="B418" s="31"/>
    </row>
    <row r="419" ht="12.75">
      <c r="B419" s="31"/>
    </row>
    <row r="420" ht="12.75">
      <c r="B420" s="32"/>
    </row>
    <row r="421" ht="12.75">
      <c r="B421" s="32"/>
    </row>
    <row r="422" ht="12.75">
      <c r="B422" s="32"/>
    </row>
    <row r="423" ht="12.75">
      <c r="B423" s="31"/>
    </row>
    <row r="424" ht="12.75">
      <c r="B424" s="32"/>
    </row>
    <row r="425" ht="12.75">
      <c r="B425" s="32"/>
    </row>
    <row r="426" ht="12.75">
      <c r="B426" s="32"/>
    </row>
    <row r="427" ht="12.75">
      <c r="B427" s="32"/>
    </row>
    <row r="428" ht="12.75">
      <c r="B428" s="32"/>
    </row>
    <row r="429" ht="12.75">
      <c r="B429" s="32"/>
    </row>
    <row r="430" ht="12.75">
      <c r="B430" s="31"/>
    </row>
    <row r="431" ht="12.75">
      <c r="B431" s="31"/>
    </row>
    <row r="432" ht="12.75">
      <c r="B432" s="31"/>
    </row>
    <row r="433" ht="12.75">
      <c r="B433" s="31"/>
    </row>
    <row r="434" ht="12.75">
      <c r="B434" s="31"/>
    </row>
    <row r="435" ht="12.75">
      <c r="B435" s="32"/>
    </row>
    <row r="436" ht="12.75">
      <c r="B436" s="32"/>
    </row>
    <row r="437" ht="12.75">
      <c r="B437" s="32"/>
    </row>
    <row r="438" ht="12.75">
      <c r="B438" s="31"/>
    </row>
    <row r="439" ht="12.75">
      <c r="B439" s="31"/>
    </row>
    <row r="440" ht="12.75">
      <c r="B440" s="31"/>
    </row>
    <row r="441" ht="12.75">
      <c r="B441" s="31"/>
    </row>
    <row r="442" ht="12.75">
      <c r="B442" s="32"/>
    </row>
    <row r="443" ht="12.75">
      <c r="B443" s="32"/>
    </row>
    <row r="444" ht="12.75">
      <c r="B444" s="32"/>
    </row>
    <row r="445" ht="12.75">
      <c r="B445" s="31"/>
    </row>
    <row r="446" ht="12.75">
      <c r="B446" s="31"/>
    </row>
    <row r="447" ht="12.75">
      <c r="B447" s="31"/>
    </row>
    <row r="448" ht="12.75">
      <c r="B448" s="31"/>
    </row>
    <row r="449" ht="12.75">
      <c r="B449" s="31"/>
    </row>
    <row r="450" ht="12.75">
      <c r="B450" s="31"/>
    </row>
    <row r="451" ht="12.75">
      <c r="B451" s="31"/>
    </row>
    <row r="452" ht="12.75">
      <c r="B452" s="31"/>
    </row>
    <row r="453" ht="12.75">
      <c r="B453" s="31"/>
    </row>
    <row r="454" ht="12.75">
      <c r="B454" s="31"/>
    </row>
    <row r="455" ht="12.75">
      <c r="B455" s="32"/>
    </row>
    <row r="456" ht="12.75">
      <c r="B456" s="32"/>
    </row>
    <row r="457" ht="12.75">
      <c r="B457" s="32"/>
    </row>
    <row r="458" ht="12.75">
      <c r="B458" s="31"/>
    </row>
    <row r="459" ht="12.75">
      <c r="B459" s="31"/>
    </row>
    <row r="460" ht="12.75">
      <c r="B460" s="31"/>
    </row>
    <row r="461" ht="12.75">
      <c r="B461" s="32"/>
    </row>
    <row r="462" ht="12.75">
      <c r="B462" s="32"/>
    </row>
    <row r="463" ht="12.75">
      <c r="B463" s="32"/>
    </row>
    <row r="464" ht="12.75">
      <c r="B464" s="31"/>
    </row>
    <row r="465" ht="12.75">
      <c r="B465" s="31"/>
    </row>
    <row r="466" ht="12.75">
      <c r="B466" s="32"/>
    </row>
    <row r="467" ht="12.75">
      <c r="B467" s="32"/>
    </row>
    <row r="468" ht="12.75">
      <c r="B468" s="32"/>
    </row>
    <row r="469" ht="12.75">
      <c r="B469" s="31"/>
    </row>
    <row r="470" ht="12.75">
      <c r="B470" s="31"/>
    </row>
    <row r="471" ht="12.75">
      <c r="B471" s="31"/>
    </row>
    <row r="472" ht="12.75">
      <c r="B472" s="32"/>
    </row>
    <row r="473" ht="12.75">
      <c r="B473" s="32"/>
    </row>
    <row r="474" ht="12.75">
      <c r="B474" s="32"/>
    </row>
    <row r="475" ht="12.75">
      <c r="B475" s="31"/>
    </row>
    <row r="476" ht="12.75">
      <c r="B476" s="32"/>
    </row>
    <row r="477" ht="12.75">
      <c r="B477" s="32"/>
    </row>
    <row r="478" ht="12.75">
      <c r="B478" s="32"/>
    </row>
    <row r="479" ht="12.75">
      <c r="B479" s="31"/>
    </row>
    <row r="480" ht="12.75">
      <c r="B480" s="31"/>
    </row>
    <row r="481" ht="12.75">
      <c r="B481" s="32"/>
    </row>
    <row r="482" ht="12.75">
      <c r="B482" s="32"/>
    </row>
    <row r="483" ht="12.75">
      <c r="B483" s="32"/>
    </row>
    <row r="484" ht="12.75">
      <c r="B484" s="31"/>
    </row>
    <row r="485" ht="12.75">
      <c r="B485" s="31"/>
    </row>
    <row r="486" ht="12.75">
      <c r="B486" s="31"/>
    </row>
    <row r="487" ht="12.75">
      <c r="B487" s="32"/>
    </row>
    <row r="488" ht="12.75">
      <c r="B488" s="32"/>
    </row>
    <row r="489" ht="12.75">
      <c r="B489" s="32"/>
    </row>
    <row r="490" ht="12.75">
      <c r="B490" s="31"/>
    </row>
    <row r="491" ht="12.75">
      <c r="B491" s="31"/>
    </row>
    <row r="492" ht="12.75">
      <c r="B492" s="31"/>
    </row>
    <row r="493" ht="12.75">
      <c r="B493" s="31"/>
    </row>
    <row r="494" ht="12.75">
      <c r="B494" s="31"/>
    </row>
    <row r="495" ht="12.75">
      <c r="B495" s="31"/>
    </row>
    <row r="496" ht="12.75">
      <c r="B496" s="31"/>
    </row>
    <row r="497" ht="12.75">
      <c r="B497" s="31"/>
    </row>
    <row r="498" ht="12.75">
      <c r="B498" s="31"/>
    </row>
    <row r="499" ht="12.75">
      <c r="B499" s="32"/>
    </row>
    <row r="500" ht="12.75">
      <c r="B500" s="32"/>
    </row>
    <row r="501" ht="12.75">
      <c r="B501" s="32"/>
    </row>
    <row r="502" ht="12.75">
      <c r="B502" s="31"/>
    </row>
    <row r="503" ht="12.75">
      <c r="B503" s="31"/>
    </row>
    <row r="504" ht="12.75">
      <c r="B504" s="32"/>
    </row>
    <row r="505" ht="12.75">
      <c r="B505" s="32"/>
    </row>
    <row r="506" ht="12.75">
      <c r="B506" s="32"/>
    </row>
    <row r="507" ht="12.75">
      <c r="B507" s="31"/>
    </row>
    <row r="508" ht="12.75">
      <c r="B508" s="31"/>
    </row>
    <row r="509" ht="12.75">
      <c r="B509" s="31"/>
    </row>
    <row r="510" ht="12.75">
      <c r="B510" s="31"/>
    </row>
    <row r="511" ht="12.75">
      <c r="B511" s="31"/>
    </row>
    <row r="512" ht="12.75">
      <c r="B512" s="31"/>
    </row>
    <row r="513" ht="12.75">
      <c r="B513" s="31"/>
    </row>
    <row r="514" ht="12.75">
      <c r="B514" s="32"/>
    </row>
    <row r="515" ht="12.75">
      <c r="B515" s="32"/>
    </row>
    <row r="516" ht="12.75">
      <c r="B516" s="32"/>
    </row>
    <row r="517" ht="12.75">
      <c r="B517" s="31"/>
    </row>
    <row r="518" ht="12.75">
      <c r="B518" s="31"/>
    </row>
    <row r="519" ht="12.75">
      <c r="B519" s="32"/>
    </row>
    <row r="520" ht="12.75">
      <c r="B520" s="32"/>
    </row>
    <row r="521" ht="12.75">
      <c r="B521" s="33"/>
    </row>
    <row r="522" ht="12.75">
      <c r="B522" s="31"/>
    </row>
    <row r="523" ht="12.75">
      <c r="B523" s="31"/>
    </row>
    <row r="524" ht="12.75">
      <c r="B524" s="31"/>
    </row>
    <row r="525" ht="12.75">
      <c r="B525" s="31"/>
    </row>
    <row r="526" ht="12.75">
      <c r="B526" s="31"/>
    </row>
    <row r="530" ht="12.75">
      <c r="B530" s="31"/>
    </row>
    <row r="531" ht="12.75">
      <c r="B531" s="31"/>
    </row>
    <row r="532" ht="12.75">
      <c r="B532" s="31"/>
    </row>
    <row r="533" ht="12.75">
      <c r="B533" s="31"/>
    </row>
    <row r="534" ht="12.75">
      <c r="B534" s="31"/>
    </row>
    <row r="535" ht="12.75">
      <c r="B535" s="31"/>
    </row>
    <row r="536" ht="12.75">
      <c r="B536" s="31"/>
    </row>
    <row r="537" ht="12.75">
      <c r="B537" s="31"/>
    </row>
    <row r="538" ht="12.75">
      <c r="B538" s="31"/>
    </row>
    <row r="539" ht="12.75">
      <c r="B539" s="31"/>
    </row>
    <row r="540" ht="12.75">
      <c r="B540" s="31"/>
    </row>
    <row r="544" ht="12.75">
      <c r="B544" s="31"/>
    </row>
    <row r="546" ht="12.75">
      <c r="B546" s="31"/>
    </row>
    <row r="547" ht="12.75">
      <c r="B547" s="31"/>
    </row>
    <row r="548" ht="12.75">
      <c r="B548" s="31"/>
    </row>
    <row r="549" ht="12.75">
      <c r="B549" s="31"/>
    </row>
    <row r="550" ht="12.75">
      <c r="B550" s="31"/>
    </row>
    <row r="551" ht="12.75">
      <c r="B551" s="31"/>
    </row>
    <row r="552" ht="12.75">
      <c r="B552" s="31"/>
    </row>
    <row r="556" ht="12.75">
      <c r="B556" s="31"/>
    </row>
    <row r="557" ht="12.75">
      <c r="B557" s="31"/>
    </row>
    <row r="558" ht="12.75">
      <c r="B558" s="31"/>
    </row>
    <row r="559" ht="12.75">
      <c r="B559" s="31"/>
    </row>
    <row r="563" ht="12.75">
      <c r="B563" s="31"/>
    </row>
    <row r="564" ht="12.75">
      <c r="B564" s="31"/>
    </row>
    <row r="565" ht="12.75">
      <c r="B565" s="31"/>
    </row>
    <row r="566" ht="12.75">
      <c r="B566" s="31"/>
    </row>
    <row r="567" ht="12.75">
      <c r="B567" s="31"/>
    </row>
    <row r="568" ht="12.75">
      <c r="B568" s="31"/>
    </row>
    <row r="569" ht="12.75">
      <c r="B569" s="31"/>
    </row>
    <row r="570" ht="12.75">
      <c r="B570" s="31"/>
    </row>
    <row r="571" ht="12.75">
      <c r="B571" s="31"/>
    </row>
    <row r="575" ht="12.75">
      <c r="B575" s="31"/>
    </row>
    <row r="576" ht="12.75">
      <c r="B576" s="31"/>
    </row>
    <row r="577" ht="12.75">
      <c r="B577" s="31"/>
    </row>
    <row r="578" ht="12.75">
      <c r="B578" s="31"/>
    </row>
    <row r="579" ht="12.75">
      <c r="B579" s="31"/>
    </row>
    <row r="583" ht="12.75">
      <c r="B583" s="31"/>
    </row>
    <row r="584" ht="12.75">
      <c r="B584" s="31"/>
    </row>
    <row r="585" ht="12.75">
      <c r="B585" s="31"/>
    </row>
    <row r="589" ht="12.75">
      <c r="B589" s="31"/>
    </row>
    <row r="590" ht="12.75">
      <c r="B590" s="31"/>
    </row>
    <row r="591" ht="12.75">
      <c r="B591" s="31"/>
    </row>
    <row r="592" ht="12.75">
      <c r="B592" s="31"/>
    </row>
    <row r="593" ht="12.75">
      <c r="B593" s="31"/>
    </row>
    <row r="594" ht="12.75">
      <c r="B594" s="31"/>
    </row>
    <row r="598" ht="12.75">
      <c r="B598" s="31"/>
    </row>
    <row r="604" ht="12.75">
      <c r="B604" s="31"/>
    </row>
    <row r="605" ht="12.75">
      <c r="B605" s="31"/>
    </row>
    <row r="606" ht="12.75">
      <c r="B606" s="31"/>
    </row>
    <row r="607" ht="12.75">
      <c r="B607" s="31"/>
    </row>
    <row r="608" ht="12.75">
      <c r="B608" s="31"/>
    </row>
    <row r="609" ht="12.75">
      <c r="B609" s="31"/>
    </row>
    <row r="613" ht="12.75">
      <c r="B613" s="31"/>
    </row>
    <row r="614" ht="12.75">
      <c r="B614" s="31"/>
    </row>
    <row r="618" ht="12.75">
      <c r="B618" s="31"/>
    </row>
    <row r="622" ht="12.75">
      <c r="B622" s="31"/>
    </row>
    <row r="623" ht="12.75">
      <c r="B623" s="31"/>
    </row>
    <row r="624" ht="12.75">
      <c r="B624" s="31"/>
    </row>
    <row r="625" ht="12.75">
      <c r="B625" s="31"/>
    </row>
    <row r="626" ht="12.75">
      <c r="B626" s="31"/>
    </row>
    <row r="627" ht="12.75">
      <c r="B627" s="31"/>
    </row>
    <row r="628" ht="12.75">
      <c r="B628" s="31"/>
    </row>
    <row r="629" ht="12.75">
      <c r="B629" s="31"/>
    </row>
    <row r="630" ht="12.75">
      <c r="B630" s="31"/>
    </row>
    <row r="631" ht="12.75">
      <c r="B631" s="31"/>
    </row>
    <row r="635" ht="12.75">
      <c r="B635" s="31"/>
    </row>
    <row r="636" ht="12.75">
      <c r="B636" s="31"/>
    </row>
    <row r="637" ht="12.75">
      <c r="B637" s="31"/>
    </row>
    <row r="647" ht="12.75">
      <c r="B647" s="31"/>
    </row>
    <row r="648" ht="12.75">
      <c r="B648" s="31"/>
    </row>
    <row r="649" ht="12.75">
      <c r="B649" s="31"/>
    </row>
    <row r="650" ht="12.75">
      <c r="B650" s="31"/>
    </row>
    <row r="651" ht="12.75">
      <c r="B651" s="31"/>
    </row>
    <row r="652" ht="12.75">
      <c r="B652" s="31"/>
    </row>
    <row r="653" ht="12.75">
      <c r="B653" s="31"/>
    </row>
    <row r="654" ht="12.75">
      <c r="B654" s="31"/>
    </row>
    <row r="655" ht="12.75">
      <c r="B655" s="31"/>
    </row>
    <row r="659" ht="12.75">
      <c r="B659" s="31"/>
    </row>
    <row r="660" ht="12.75">
      <c r="B660" s="31"/>
    </row>
    <row r="661" ht="12.75">
      <c r="B661" s="31"/>
    </row>
    <row r="662" ht="12.75">
      <c r="B662" s="31"/>
    </row>
    <row r="663" ht="12.75">
      <c r="B663" s="31"/>
    </row>
    <row r="667" ht="12.75">
      <c r="B667" s="31"/>
    </row>
    <row r="668" ht="12.75">
      <c r="B668" s="31"/>
    </row>
    <row r="669" ht="12.75">
      <c r="B669" s="31"/>
    </row>
    <row r="670" ht="12.75">
      <c r="B670" s="31"/>
    </row>
    <row r="671" ht="12.75">
      <c r="B671" s="31"/>
    </row>
    <row r="672" ht="12.75">
      <c r="B672" s="31"/>
    </row>
    <row r="673" ht="12.75">
      <c r="B673" s="31"/>
    </row>
    <row r="674" ht="12.75">
      <c r="B674" s="31"/>
    </row>
    <row r="675" ht="12.75">
      <c r="B675" s="31"/>
    </row>
    <row r="676" ht="12.75">
      <c r="B676" s="31"/>
    </row>
    <row r="677" ht="12.75">
      <c r="B677" s="31"/>
    </row>
    <row r="678" ht="12.75">
      <c r="B678" s="31"/>
    </row>
    <row r="679" ht="12.75">
      <c r="B679" s="31"/>
    </row>
    <row r="683" ht="12.75">
      <c r="B683" s="31"/>
    </row>
    <row r="684" ht="12.75">
      <c r="B684" s="31"/>
    </row>
    <row r="685" ht="12.75">
      <c r="B685" s="31"/>
    </row>
    <row r="686" ht="12.75">
      <c r="B686" s="31"/>
    </row>
    <row r="687" ht="12.75">
      <c r="B687" s="31"/>
    </row>
    <row r="691" ht="12.75">
      <c r="B691" s="31"/>
    </row>
    <row r="692" ht="12.75">
      <c r="B692" s="31"/>
    </row>
    <row r="693" ht="12.75">
      <c r="B693" s="31"/>
    </row>
    <row r="694" ht="12.75">
      <c r="B694" s="31"/>
    </row>
    <row r="695" ht="12.75">
      <c r="B695" s="31"/>
    </row>
    <row r="696" ht="12.75">
      <c r="B696" s="31"/>
    </row>
    <row r="697" ht="12.75">
      <c r="B697" s="31"/>
    </row>
    <row r="698" ht="12.75">
      <c r="B698" s="31"/>
    </row>
    <row r="699" ht="12.75">
      <c r="B699" s="31"/>
    </row>
    <row r="704" ht="12.75">
      <c r="B704" s="31"/>
    </row>
    <row r="705" ht="12.75">
      <c r="B705" s="31"/>
    </row>
    <row r="706" ht="12.75">
      <c r="B706" s="31"/>
    </row>
    <row r="707" ht="12.75">
      <c r="B707" s="31"/>
    </row>
    <row r="708" ht="12.75">
      <c r="B708" s="31"/>
    </row>
    <row r="709" ht="12.75">
      <c r="B709" s="31"/>
    </row>
    <row r="710" ht="12.75">
      <c r="B710" s="31"/>
    </row>
    <row r="714" ht="12.75">
      <c r="B714" s="31"/>
    </row>
    <row r="715" ht="12.75">
      <c r="B715" s="31"/>
    </row>
    <row r="716" ht="12.75">
      <c r="B716" s="31"/>
    </row>
    <row r="717" ht="12.75">
      <c r="B717" s="31"/>
    </row>
    <row r="718" ht="12.75">
      <c r="B718" s="31"/>
    </row>
    <row r="719" ht="12.75">
      <c r="B719" s="31"/>
    </row>
    <row r="720" ht="12.75">
      <c r="B720" s="31"/>
    </row>
    <row r="721" ht="12.75">
      <c r="B721" s="31"/>
    </row>
    <row r="725" ht="12.75">
      <c r="B725" s="31"/>
    </row>
    <row r="726" ht="12.75">
      <c r="B726" s="31"/>
    </row>
    <row r="727" ht="12.75">
      <c r="B727" s="31"/>
    </row>
    <row r="728" ht="12.75">
      <c r="B728" s="31"/>
    </row>
    <row r="732" ht="12.75">
      <c r="B732" s="31"/>
    </row>
    <row r="733" ht="12.75">
      <c r="B733" s="31"/>
    </row>
    <row r="734" ht="12.75">
      <c r="B734" s="31"/>
    </row>
    <row r="735" ht="12.75">
      <c r="B735" s="31"/>
    </row>
    <row r="736" ht="12.75">
      <c r="B736" s="31"/>
    </row>
    <row r="737" ht="12.75">
      <c r="B737" s="31"/>
    </row>
    <row r="738" ht="12.75">
      <c r="B738" s="31"/>
    </row>
    <row r="739" ht="12.75">
      <c r="B739" s="31"/>
    </row>
    <row r="740" ht="12.75">
      <c r="B740" s="31"/>
    </row>
    <row r="744" ht="12.75">
      <c r="B744" s="31"/>
    </row>
    <row r="745" ht="12.75">
      <c r="B745" s="31"/>
    </row>
    <row r="746" ht="12.75">
      <c r="B746" s="31"/>
    </row>
    <row r="750" ht="12.75">
      <c r="B750" s="31"/>
    </row>
    <row r="751" ht="12.75">
      <c r="B751" s="31"/>
    </row>
    <row r="752" ht="12.75">
      <c r="B752" s="31"/>
    </row>
    <row r="753" ht="12.75">
      <c r="B753" s="31"/>
    </row>
    <row r="757" ht="12.75">
      <c r="B757" s="31"/>
    </row>
    <row r="761" ht="12.75">
      <c r="B761" s="31"/>
    </row>
    <row r="762" ht="12.75">
      <c r="B762" s="31"/>
    </row>
    <row r="766" ht="12.75">
      <c r="B766" s="31"/>
    </row>
    <row r="774" ht="12.75">
      <c r="B774" s="31"/>
    </row>
    <row r="775" ht="12.75">
      <c r="B775" s="31"/>
    </row>
    <row r="776" ht="12.75">
      <c r="B776" s="31"/>
    </row>
    <row r="777" ht="12.75">
      <c r="B777" s="31"/>
    </row>
    <row r="778" ht="12.75">
      <c r="B778" s="31"/>
    </row>
    <row r="779" ht="12.75">
      <c r="B779" s="31"/>
    </row>
    <row r="780" ht="12.75">
      <c r="B780" s="31"/>
    </row>
    <row r="781" ht="12.75">
      <c r="B781" s="31"/>
    </row>
    <row r="785" ht="12.75">
      <c r="B785" s="31"/>
    </row>
    <row r="786" ht="12.75">
      <c r="B786" s="31"/>
    </row>
    <row r="787" ht="12.75">
      <c r="B787" s="31"/>
    </row>
    <row r="791" ht="12.75">
      <c r="B791" s="31"/>
    </row>
    <row r="792" ht="12.75">
      <c r="B792" s="31"/>
    </row>
    <row r="793" ht="12.75">
      <c r="B793" s="31"/>
    </row>
    <row r="794" ht="12.75">
      <c r="B794" s="31"/>
    </row>
    <row r="795" ht="12.75">
      <c r="B795" s="31"/>
    </row>
    <row r="796" ht="12.75">
      <c r="B796" s="31"/>
    </row>
    <row r="797" ht="12.75">
      <c r="B797" s="31"/>
    </row>
    <row r="798" ht="12.75">
      <c r="B798" s="31"/>
    </row>
    <row r="799" ht="12.75">
      <c r="B799" s="31"/>
    </row>
    <row r="800" ht="12.75">
      <c r="B800" s="31"/>
    </row>
    <row r="801" ht="12.75">
      <c r="B801" s="31"/>
    </row>
    <row r="802" ht="12.75">
      <c r="B802" s="31"/>
    </row>
    <row r="806" ht="12.75">
      <c r="B806" s="31"/>
    </row>
    <row r="807" ht="12.75">
      <c r="B807" s="31"/>
    </row>
    <row r="808" ht="12.75">
      <c r="B808" s="31"/>
    </row>
    <row r="817" ht="12.75">
      <c r="B817" s="31"/>
    </row>
    <row r="818" ht="12.75">
      <c r="B818" s="31"/>
    </row>
    <row r="819" ht="12.75">
      <c r="B819" s="31"/>
    </row>
    <row r="823" ht="12.75">
      <c r="B823" s="31"/>
    </row>
    <row r="824" ht="12.75">
      <c r="B824" s="31"/>
    </row>
    <row r="825" ht="12.75">
      <c r="B825" s="31"/>
    </row>
    <row r="826" ht="12.75">
      <c r="B826" s="31"/>
    </row>
    <row r="830" ht="12.75">
      <c r="B830" s="31"/>
    </row>
    <row r="831" ht="12.75">
      <c r="B831" s="31"/>
    </row>
    <row r="832" ht="12.75">
      <c r="B832" s="31"/>
    </row>
    <row r="833" ht="12.75">
      <c r="B833" s="31"/>
    </row>
    <row r="834" ht="12.75">
      <c r="B834" s="31"/>
    </row>
    <row r="835" ht="12.75">
      <c r="B835" s="31"/>
    </row>
    <row r="836" ht="12.75">
      <c r="B836" s="31"/>
    </row>
    <row r="840" ht="12.75">
      <c r="B840" s="31"/>
    </row>
    <row r="841" ht="12.75">
      <c r="B841" s="31"/>
    </row>
    <row r="842" ht="12.75">
      <c r="B842" s="31"/>
    </row>
    <row r="846" ht="12.75">
      <c r="B846" s="31"/>
    </row>
    <row r="847" ht="12.75">
      <c r="B847" s="31"/>
    </row>
    <row r="848" ht="12.75">
      <c r="B848" s="31"/>
    </row>
    <row r="849" ht="12.75">
      <c r="B849" s="31"/>
    </row>
    <row r="850" ht="12.75">
      <c r="B850" s="31"/>
    </row>
    <row r="851" ht="12.75">
      <c r="B851" s="31"/>
    </row>
    <row r="852" ht="12.75">
      <c r="B852" s="31"/>
    </row>
    <row r="860" ht="12.75">
      <c r="B860" s="31"/>
    </row>
    <row r="861" ht="12.75">
      <c r="B861" s="31"/>
    </row>
    <row r="862" ht="12.75">
      <c r="B862" s="31"/>
    </row>
    <row r="863" ht="12.75">
      <c r="B863" s="31"/>
    </row>
    <row r="867" ht="12.75">
      <c r="B867" s="31"/>
    </row>
    <row r="871" ht="12.75">
      <c r="B871" s="34"/>
    </row>
  </sheetData>
  <sheetProtection/>
  <printOptions/>
  <pageMargins left="0.75" right="0.75" top="0.5" bottom="0.5" header="0.25" footer="0.5"/>
  <pageSetup horizontalDpi="600" verticalDpi="600" orientation="landscape" scale="89" r:id="rId1"/>
  <headerFooter alignWithMargins="0">
    <oddHeader>&amp;L&amp;"Arial,Bold"&amp;12Table 7-2: Annual Powell Bill Funding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U240"/>
  <sheetViews>
    <sheetView zoomScale="75" zoomScaleNormal="75" zoomScalePageLayoutView="0" workbookViewId="0" topLeftCell="AM1">
      <selection activeCell="BD9" sqref="BD9"/>
    </sheetView>
  </sheetViews>
  <sheetFormatPr defaultColWidth="9.140625" defaultRowHeight="12.75"/>
  <cols>
    <col min="1" max="1" width="16.00390625" style="0" customWidth="1"/>
    <col min="2" max="3" width="15.57421875" style="0" bestFit="1" customWidth="1"/>
    <col min="4" max="4" width="15.28125" style="0" bestFit="1" customWidth="1"/>
    <col min="5" max="8" width="16.140625" style="0" bestFit="1" customWidth="1"/>
    <col min="9" max="11" width="16.00390625" style="0" bestFit="1" customWidth="1"/>
    <col min="12" max="12" width="16.57421875" style="2" bestFit="1" customWidth="1"/>
    <col min="13" max="13" width="16.421875" style="0" customWidth="1"/>
    <col min="14" max="14" width="16.57421875" style="0" customWidth="1"/>
    <col min="15" max="15" width="17.00390625" style="0" bestFit="1" customWidth="1"/>
    <col min="16" max="18" width="16.7109375" style="3" customWidth="1"/>
    <col min="19" max="19" width="15.7109375" style="3" customWidth="1"/>
    <col min="20" max="23" width="15.7109375" style="0" customWidth="1"/>
    <col min="24" max="45" width="15.7109375" style="0" bestFit="1" customWidth="1"/>
    <col min="46" max="47" width="15.7109375" style="0" customWidth="1"/>
  </cols>
  <sheetData>
    <row r="1" ht="12.75">
      <c r="A1" s="1" t="s">
        <v>0</v>
      </c>
    </row>
    <row r="2" ht="12.75">
      <c r="A2" s="1" t="s">
        <v>13</v>
      </c>
    </row>
    <row r="3" ht="12.75">
      <c r="A3" s="1" t="s">
        <v>2</v>
      </c>
    </row>
    <row r="4" spans="1:47" ht="12.75">
      <c r="A4" s="1"/>
      <c r="T4" s="4" t="s">
        <v>3</v>
      </c>
      <c r="U4" s="4" t="s">
        <v>3</v>
      </c>
      <c r="V4" s="4" t="s">
        <v>3</v>
      </c>
      <c r="W4" s="4" t="s">
        <v>3</v>
      </c>
      <c r="X4" s="4" t="s">
        <v>3</v>
      </c>
      <c r="Y4" s="4" t="s">
        <v>3</v>
      </c>
      <c r="Z4" s="4" t="s">
        <v>3</v>
      </c>
      <c r="AA4" s="4" t="s">
        <v>3</v>
      </c>
      <c r="AB4" s="4" t="s">
        <v>3</v>
      </c>
      <c r="AC4" s="4" t="s">
        <v>3</v>
      </c>
      <c r="AD4" s="4" t="s">
        <v>3</v>
      </c>
      <c r="AE4" s="4" t="s">
        <v>3</v>
      </c>
      <c r="AF4" s="4" t="s">
        <v>3</v>
      </c>
      <c r="AG4" s="4" t="s">
        <v>3</v>
      </c>
      <c r="AH4" s="4" t="s">
        <v>3</v>
      </c>
      <c r="AI4" s="4" t="s">
        <v>3</v>
      </c>
      <c r="AJ4" s="4" t="s">
        <v>3</v>
      </c>
      <c r="AK4" s="4" t="s">
        <v>3</v>
      </c>
      <c r="AL4" s="4" t="s">
        <v>3</v>
      </c>
      <c r="AM4" s="4" t="s">
        <v>3</v>
      </c>
      <c r="AN4" s="4" t="s">
        <v>3</v>
      </c>
      <c r="AO4" s="4" t="s">
        <v>3</v>
      </c>
      <c r="AP4" s="4" t="s">
        <v>3</v>
      </c>
      <c r="AQ4" s="4" t="s">
        <v>3</v>
      </c>
      <c r="AR4" s="4" t="s">
        <v>3</v>
      </c>
      <c r="AS4" s="4" t="s">
        <v>3</v>
      </c>
      <c r="AT4" s="4" t="s">
        <v>3</v>
      </c>
      <c r="AU4" s="4" t="s">
        <v>3</v>
      </c>
    </row>
    <row r="5" spans="2:47" ht="12.75">
      <c r="B5" s="5" t="s">
        <v>14</v>
      </c>
      <c r="C5" s="5" t="s">
        <v>14</v>
      </c>
      <c r="D5" s="5" t="s">
        <v>14</v>
      </c>
      <c r="E5" s="5" t="s">
        <v>14</v>
      </c>
      <c r="F5" s="5" t="s">
        <v>14</v>
      </c>
      <c r="G5" s="5" t="s">
        <v>14</v>
      </c>
      <c r="H5" s="5" t="s">
        <v>14</v>
      </c>
      <c r="I5" s="5" t="s">
        <v>14</v>
      </c>
      <c r="J5" s="5" t="s">
        <v>14</v>
      </c>
      <c r="K5" s="5" t="s">
        <v>14</v>
      </c>
      <c r="L5" s="6" t="s">
        <v>14</v>
      </c>
      <c r="M5" s="6" t="s">
        <v>14</v>
      </c>
      <c r="N5" s="6" t="s">
        <v>14</v>
      </c>
      <c r="O5" s="6" t="s">
        <v>14</v>
      </c>
      <c r="P5" s="7" t="s">
        <v>14</v>
      </c>
      <c r="Q5" s="7" t="s">
        <v>14</v>
      </c>
      <c r="R5" s="7" t="s">
        <v>14</v>
      </c>
      <c r="S5" s="7" t="s">
        <v>14</v>
      </c>
      <c r="T5" s="7" t="s">
        <v>14</v>
      </c>
      <c r="U5" s="7" t="s">
        <v>14</v>
      </c>
      <c r="V5" s="7" t="s">
        <v>14</v>
      </c>
      <c r="W5" s="7" t="s">
        <v>14</v>
      </c>
      <c r="X5" s="7" t="s">
        <v>14</v>
      </c>
      <c r="Y5" s="7" t="s">
        <v>14</v>
      </c>
      <c r="Z5" s="7" t="s">
        <v>14</v>
      </c>
      <c r="AA5" s="7" t="s">
        <v>14</v>
      </c>
      <c r="AB5" s="7" t="s">
        <v>14</v>
      </c>
      <c r="AC5" s="7" t="s">
        <v>14</v>
      </c>
      <c r="AD5" s="7" t="s">
        <v>14</v>
      </c>
      <c r="AE5" s="7" t="s">
        <v>14</v>
      </c>
      <c r="AF5" s="7" t="s">
        <v>14</v>
      </c>
      <c r="AG5" s="7" t="s">
        <v>14</v>
      </c>
      <c r="AH5" s="7" t="s">
        <v>14</v>
      </c>
      <c r="AI5" s="7" t="s">
        <v>14</v>
      </c>
      <c r="AJ5" s="7" t="s">
        <v>14</v>
      </c>
      <c r="AK5" s="7" t="s">
        <v>14</v>
      </c>
      <c r="AL5" s="7" t="s">
        <v>14</v>
      </c>
      <c r="AM5" s="7" t="s">
        <v>14</v>
      </c>
      <c r="AN5" s="7" t="s">
        <v>14</v>
      </c>
      <c r="AO5" s="7" t="s">
        <v>14</v>
      </c>
      <c r="AP5" s="7" t="s">
        <v>14</v>
      </c>
      <c r="AQ5" s="7" t="s">
        <v>14</v>
      </c>
      <c r="AR5" s="7" t="s">
        <v>14</v>
      </c>
      <c r="AS5" s="7" t="s">
        <v>14</v>
      </c>
      <c r="AT5" s="7" t="s">
        <v>14</v>
      </c>
      <c r="AU5" s="7" t="s">
        <v>14</v>
      </c>
    </row>
    <row r="6" spans="1:47" s="20" customFormat="1" ht="12.75">
      <c r="A6" s="25" t="s">
        <v>15</v>
      </c>
      <c r="B6" s="20">
        <v>1990</v>
      </c>
      <c r="C6" s="20">
        <v>1991</v>
      </c>
      <c r="D6" s="20">
        <v>1992</v>
      </c>
      <c r="E6" s="20">
        <v>1993</v>
      </c>
      <c r="F6" s="20">
        <v>1994</v>
      </c>
      <c r="G6" s="20">
        <v>1995</v>
      </c>
      <c r="H6" s="20">
        <v>1996</v>
      </c>
      <c r="I6" s="20">
        <v>1997</v>
      </c>
      <c r="J6" s="20">
        <v>1998</v>
      </c>
      <c r="K6" s="20">
        <v>1999</v>
      </c>
      <c r="L6" s="21">
        <v>2000</v>
      </c>
      <c r="M6" s="20">
        <v>2001</v>
      </c>
      <c r="N6" s="20">
        <v>2002</v>
      </c>
      <c r="O6" s="20">
        <v>2003</v>
      </c>
      <c r="P6" s="20">
        <v>2004</v>
      </c>
      <c r="Q6" s="20">
        <v>2005</v>
      </c>
      <c r="R6" s="20">
        <v>2006</v>
      </c>
      <c r="S6" s="20">
        <v>2007</v>
      </c>
      <c r="T6" s="20">
        <f>S6+1</f>
        <v>2008</v>
      </c>
      <c r="U6" s="20">
        <f aca="true" t="shared" si="0" ref="U6:AU6">T6+1</f>
        <v>2009</v>
      </c>
      <c r="V6" s="20">
        <f t="shared" si="0"/>
        <v>2010</v>
      </c>
      <c r="W6" s="20">
        <f t="shared" si="0"/>
        <v>2011</v>
      </c>
      <c r="X6" s="20">
        <f t="shared" si="0"/>
        <v>2012</v>
      </c>
      <c r="Y6" s="20">
        <f t="shared" si="0"/>
        <v>2013</v>
      </c>
      <c r="Z6" s="20">
        <f t="shared" si="0"/>
        <v>2014</v>
      </c>
      <c r="AA6" s="20">
        <f t="shared" si="0"/>
        <v>2015</v>
      </c>
      <c r="AB6" s="20">
        <f t="shared" si="0"/>
        <v>2016</v>
      </c>
      <c r="AC6" s="20">
        <f t="shared" si="0"/>
        <v>2017</v>
      </c>
      <c r="AD6" s="20">
        <f t="shared" si="0"/>
        <v>2018</v>
      </c>
      <c r="AE6" s="20">
        <f t="shared" si="0"/>
        <v>2019</v>
      </c>
      <c r="AF6" s="20">
        <f t="shared" si="0"/>
        <v>2020</v>
      </c>
      <c r="AG6" s="20">
        <f t="shared" si="0"/>
        <v>2021</v>
      </c>
      <c r="AH6" s="20">
        <f t="shared" si="0"/>
        <v>2022</v>
      </c>
      <c r="AI6" s="20">
        <f t="shared" si="0"/>
        <v>2023</v>
      </c>
      <c r="AJ6" s="20">
        <f t="shared" si="0"/>
        <v>2024</v>
      </c>
      <c r="AK6" s="20">
        <f t="shared" si="0"/>
        <v>2025</v>
      </c>
      <c r="AL6" s="20">
        <f t="shared" si="0"/>
        <v>2026</v>
      </c>
      <c r="AM6" s="20">
        <f t="shared" si="0"/>
        <v>2027</v>
      </c>
      <c r="AN6" s="20">
        <f t="shared" si="0"/>
        <v>2028</v>
      </c>
      <c r="AO6" s="20">
        <f t="shared" si="0"/>
        <v>2029</v>
      </c>
      <c r="AP6" s="20">
        <f t="shared" si="0"/>
        <v>2030</v>
      </c>
      <c r="AQ6" s="20">
        <f t="shared" si="0"/>
        <v>2031</v>
      </c>
      <c r="AR6" s="20">
        <f>AQ6+1</f>
        <v>2032</v>
      </c>
      <c r="AS6" s="20">
        <f t="shared" si="0"/>
        <v>2033</v>
      </c>
      <c r="AT6" s="20">
        <f t="shared" si="0"/>
        <v>2034</v>
      </c>
      <c r="AU6" s="20">
        <f t="shared" si="0"/>
        <v>2035</v>
      </c>
    </row>
    <row r="7" spans="1:47" s="9" customFormat="1" ht="12.75">
      <c r="A7" s="9" t="s">
        <v>5</v>
      </c>
      <c r="B7" s="10">
        <v>3911832.69</v>
      </c>
      <c r="C7" s="10">
        <v>8898028.5</v>
      </c>
      <c r="D7" s="10">
        <v>6532902.140000001</v>
      </c>
      <c r="E7" s="10">
        <v>5063272.65</v>
      </c>
      <c r="F7" s="10">
        <v>9530577.219999999</v>
      </c>
      <c r="G7" s="10">
        <v>9341289.870000001</v>
      </c>
      <c r="H7" s="10">
        <v>12453290.870000001</v>
      </c>
      <c r="I7" s="10">
        <v>14442191.66</v>
      </c>
      <c r="J7" s="10">
        <v>22993147.630000003</v>
      </c>
      <c r="K7" s="10">
        <v>32856307.520000003</v>
      </c>
      <c r="L7" s="11">
        <v>32969161.36</v>
      </c>
      <c r="M7" s="12">
        <v>33310118.509999998</v>
      </c>
      <c r="N7" s="11">
        <v>35839549.47</v>
      </c>
      <c r="O7" s="11">
        <v>27840564.29</v>
      </c>
      <c r="P7" s="13">
        <v>31791157.2</v>
      </c>
      <c r="Q7" s="13">
        <v>43265553.22</v>
      </c>
      <c r="R7" s="13">
        <v>74843825.49</v>
      </c>
      <c r="S7" s="22">
        <v>42864542.31</v>
      </c>
      <c r="T7" s="11">
        <f>FORECAST(T$6:AU$6,B$7:S7,B$6:S6)</f>
        <v>53782564.29967308</v>
      </c>
      <c r="U7" s="11">
        <f>FORECAST(U$6:AV$6,C$7:T7,C$6:T6)</f>
        <v>57446629.01986122</v>
      </c>
      <c r="V7" s="11">
        <f>FORECAST(V$6:AW$6,D$7:U7,D$6:U6)</f>
        <v>61598863.163954735</v>
      </c>
      <c r="W7" s="11">
        <f>FORECAST(W$6:AX$6,E$7:V7,E$6:V6)</f>
        <v>65412715.81876469</v>
      </c>
      <c r="X7" s="11">
        <f>FORECAST(X$6:AY$6,F$7:W7,F$6:W6)</f>
        <v>68802258.12972927</v>
      </c>
      <c r="Y7" s="11">
        <f>FORECAST(Y$6:AZ$6,G$7:X7,G$6:X6)</f>
        <v>72345671.0319767</v>
      </c>
      <c r="Z7" s="11">
        <f>FORECAST(Z$6:BA$6,H$7:Y7,H$6:Y6)</f>
        <v>75489575.757411</v>
      </c>
      <c r="AA7" s="11">
        <f>FORECAST(AA$6:BB$6,I$7:Z7,I$6:Z6)</f>
        <v>78503543.47094059</v>
      </c>
      <c r="AB7" s="11">
        <f>FORECAST(AB$6:BC$6,J$7:AA7,J$6:AA6)</f>
        <v>81211263.23282242</v>
      </c>
      <c r="AC7" s="11">
        <f>FORECAST(AC$6:BD$6,K$7:AB7,K$6:AB6)</f>
        <v>84382365.58209705</v>
      </c>
      <c r="AD7" s="11">
        <f>FORECAST(AD$6:BE$6,L$7:AC7,L$6:AC6)</f>
        <v>88405927.61023998</v>
      </c>
      <c r="AE7" s="11">
        <f>FORECAST(AE$6:BF$6,M$7:AD7,M$6:AD6)</f>
        <v>92328051.80551147</v>
      </c>
      <c r="AF7" s="11">
        <f>FORECAST(AF$6:BG$6,N$7:AE7,N$6:AE6)</f>
        <v>96079333.30070686</v>
      </c>
      <c r="AG7" s="11">
        <f>FORECAST(AG$6:BH$6,O$7:AF7,O$6:AF6)</f>
        <v>99837663.097538</v>
      </c>
      <c r="AH7" s="11">
        <f>FORECAST(AH$6:BI$6,P$7:AG7,P$6:AG6)</f>
        <v>102204386.0839119</v>
      </c>
      <c r="AI7" s="11">
        <f>FORECAST(AI$6:BJ$6,Q$7:AH7,Q$6:AH6)</f>
        <v>104201757.06580257</v>
      </c>
      <c r="AJ7" s="11">
        <f>FORECAST(AJ$6:BK$6,R$7:AI7,R$6:AI6)</f>
        <v>106762257.76751423</v>
      </c>
      <c r="AK7" s="11">
        <f>FORECAST(AK$6:BL$6,S$7:AJ7,S$6:AJ6)</f>
        <v>112824809.82687855</v>
      </c>
      <c r="AL7" s="11">
        <f>FORECAST(AL$6:BM$6,T$7:AK7,T$6:AK6)</f>
        <v>115428445.609025</v>
      </c>
      <c r="AM7" s="11">
        <f>FORECAST(AM$6:BN$6,U$7:AL7,U$6:AL6)</f>
        <v>118666089.58617783</v>
      </c>
      <c r="AN7" s="11">
        <f>FORECAST(AN$6:BO$6,V$7:AM7,V$6:AM6)</f>
        <v>121893429.94044685</v>
      </c>
      <c r="AO7" s="11">
        <f>FORECAST(AO$6:BP$6,W$7:AN7,W$6:AN6)</f>
        <v>125180351.16548824</v>
      </c>
      <c r="AP7" s="11">
        <f>FORECAST(AP$6:BQ$6,X$7:AO7,X$6:AO6)</f>
        <v>128513995.75273895</v>
      </c>
      <c r="AQ7" s="11">
        <f>FORECAST(AQ$6:BR$6,Y$7:AP7,Y$6:AP6)</f>
        <v>131859613.25597477</v>
      </c>
      <c r="AR7" s="11">
        <f>FORECAST(AR$6:BS$6,Z$7:AQ7,Z$6:AQ6)</f>
        <v>135241074.15977097</v>
      </c>
      <c r="AS7" s="11">
        <f>FORECAST(AS$6:BT$6,AA$7:AR7,AA$6:AR6)</f>
        <v>138617998.7143259</v>
      </c>
      <c r="AT7" s="11">
        <f>FORECAST(AT$6:BU$6,AB$7:AS7,AB$6:AS6)</f>
        <v>141967735.64743137</v>
      </c>
      <c r="AU7" s="11">
        <f>FORECAST(AU$6:BV$6,AC$7:AT7,AC$6:AT6)</f>
        <v>145237094.05264854</v>
      </c>
    </row>
    <row r="8" spans="1:47" s="9" customFormat="1" ht="12.75">
      <c r="A8" s="9" t="s">
        <v>6</v>
      </c>
      <c r="B8" s="10">
        <v>2415252.34</v>
      </c>
      <c r="C8" s="10">
        <v>11852568.54</v>
      </c>
      <c r="D8" s="10">
        <v>11304717.879999999</v>
      </c>
      <c r="E8" s="10">
        <v>4613166.11</v>
      </c>
      <c r="F8" s="10">
        <v>9595021.56</v>
      </c>
      <c r="G8" s="10">
        <v>14368355.92</v>
      </c>
      <c r="H8" s="10">
        <v>10980423.889999999</v>
      </c>
      <c r="I8" s="10">
        <v>12047896.97</v>
      </c>
      <c r="J8" s="10">
        <v>14242364.739999998</v>
      </c>
      <c r="K8" s="10">
        <v>13640905.129999999</v>
      </c>
      <c r="L8" s="11">
        <v>21163105.99</v>
      </c>
      <c r="M8" s="12">
        <v>29019014.200000003</v>
      </c>
      <c r="N8" s="11">
        <v>22821260.03</v>
      </c>
      <c r="O8" s="11">
        <v>24092942.71</v>
      </c>
      <c r="P8" s="13">
        <v>38890490.54</v>
      </c>
      <c r="Q8" s="13">
        <v>42739936.85</v>
      </c>
      <c r="R8" s="13">
        <v>42481194.27</v>
      </c>
      <c r="S8" s="22">
        <v>24728168.35</v>
      </c>
      <c r="T8" s="11">
        <f>FORECAST(T$6:AU$6,B$8:S8,B$6:S6)</f>
        <v>38431646.06888914</v>
      </c>
      <c r="U8" s="11">
        <f>FORECAST(U$6:AV$6,C$8:T8,C$6:T6)</f>
        <v>40405441.20014477</v>
      </c>
      <c r="V8" s="11">
        <f>FORECAST(V$6:AW$6,D$8:U8,D$6:U6)</f>
        <v>43345289.77765036</v>
      </c>
      <c r="W8" s="11">
        <f>FORECAST(W$6:AX$6,E$8:V8,E$6:V6)</f>
        <v>46306963.32544708</v>
      </c>
      <c r="X8" s="11">
        <f>FORECAST(X$6:AY$6,F$8:W8,F$6:W6)</f>
        <v>48423827.39306259</v>
      </c>
      <c r="Y8" s="11">
        <f>FORECAST(Y$6:AZ$6,G$8:X8,G$6:X6)</f>
        <v>50844803.196969986</v>
      </c>
      <c r="Z8" s="11">
        <f>FORECAST(Z$6:BA$6,H$8:Y8,H$6:Y6)</f>
        <v>53666389.76580238</v>
      </c>
      <c r="AA8" s="11">
        <f>FORECAST(AA$6:BB$6,I$8:Z8,I$6:Z6)</f>
        <v>55956904.18371582</v>
      </c>
      <c r="AB8" s="11">
        <f>FORECAST(AB$6:BC$6,J$8:AA8,J$6:AA6)</f>
        <v>58058981.04726124</v>
      </c>
      <c r="AC8" s="11">
        <f>FORECAST(AC$6:BD$6,K$8:AB8,K$6:AB6)</f>
        <v>60054083.70897293</v>
      </c>
      <c r="AD8" s="11">
        <f>FORECAST(AD$6:BE$6,L$8:AC8,L$6:AC6)</f>
        <v>61554771.00713158</v>
      </c>
      <c r="AE8" s="11">
        <f>FORECAST(AE$6:BF$6,M$8:AD8,M$6:AD6)</f>
        <v>63462176.27653456</v>
      </c>
      <c r="AF8" s="11">
        <f>FORECAST(AF$6:BG$6,N$8:AE8,N$6:AE6)</f>
        <v>66028372.057756424</v>
      </c>
      <c r="AG8" s="11">
        <f>FORECAST(AG$6:BH$6,O$8:AF8,O$6:AF6)</f>
        <v>67679313.50520134</v>
      </c>
      <c r="AH8" s="11">
        <f>FORECAST(AH$6:BI$6,P$8:AG8,P$6:AG6)</f>
        <v>69016165.584867</v>
      </c>
      <c r="AI8" s="11">
        <f>FORECAST(AI$6:BJ$6,Q$8:AH8,Q$6:AH6)</f>
        <v>71729781.16076136</v>
      </c>
      <c r="AJ8" s="11">
        <f>FORECAST(AJ$6:BK$6,R$8:AI8,R$6:AI6)</f>
        <v>74958918.50558186</v>
      </c>
      <c r="AK8" s="11">
        <f>FORECAST(AK$6:BL$6,S$8:AJ8,S$6:AJ6)</f>
        <v>78303391.04773521</v>
      </c>
      <c r="AL8" s="11">
        <f>FORECAST(AL$6:BM$6,T$8:AK8,T$6:AK6)</f>
        <v>79433604.605093</v>
      </c>
      <c r="AM8" s="11">
        <f>FORECAST(AM$6:BN$6,U$8:AL8,U$6:AL6)</f>
        <v>81555786.44503021</v>
      </c>
      <c r="AN8" s="11">
        <f>FORECAST(AN$6:BO$6,V$8:AM8,V$6:AM6)</f>
        <v>83603616.71355915</v>
      </c>
      <c r="AO8" s="11">
        <f>FORECAST(AO$6:BP$6,W$8:AN8,W$6:AN6)</f>
        <v>85683944.79218864</v>
      </c>
      <c r="AP8" s="11">
        <f>FORECAST(AP$6:BQ$6,X$8:AO8,X$6:AO6)</f>
        <v>87824335.90886688</v>
      </c>
      <c r="AQ8" s="11">
        <f>FORECAST(AQ$6:BR$6,Y$8:AP8,Y$6:AP6)</f>
        <v>89944986.0773058</v>
      </c>
      <c r="AR8" s="11">
        <f>FORECAST(AR$6:BS$6,Z$8:AQ8,Z$6:AQ6)</f>
        <v>92080800.27357197</v>
      </c>
      <c r="AS8" s="11">
        <f>FORECAST(AS$6:BT$6,AA$8:AR8,AA$6:AR6)</f>
        <v>94293404.43982887</v>
      </c>
      <c r="AT8" s="11">
        <f>FORECAST(AT$6:BU$6,AB$8:AS8,AB$6:AS6)</f>
        <v>96543888.33476448</v>
      </c>
      <c r="AU8" s="11">
        <f>FORECAST(AU$6:BV$6,AC$8:AT8,AC$6:AT6)</f>
        <v>98817564.96780682</v>
      </c>
    </row>
    <row r="9" spans="1:47" s="9" customFormat="1" ht="12.75">
      <c r="A9" s="9" t="s">
        <v>7</v>
      </c>
      <c r="B9" s="10">
        <v>62085595</v>
      </c>
      <c r="C9" s="10">
        <v>63222545.03</v>
      </c>
      <c r="D9" s="10">
        <v>84541497.44</v>
      </c>
      <c r="E9" s="10">
        <v>113904377.45</v>
      </c>
      <c r="F9" s="10">
        <v>133373812.26</v>
      </c>
      <c r="G9" s="10">
        <v>114422445.82999998</v>
      </c>
      <c r="H9" s="10">
        <v>107029360.13</v>
      </c>
      <c r="I9" s="10">
        <v>89638598.39999999</v>
      </c>
      <c r="J9" s="10">
        <v>99904783.84</v>
      </c>
      <c r="K9" s="10">
        <v>84472685.42</v>
      </c>
      <c r="L9" s="11">
        <v>56568092.39</v>
      </c>
      <c r="M9" s="12">
        <v>130017034.65</v>
      </c>
      <c r="N9" s="11">
        <v>157539698.67</v>
      </c>
      <c r="O9" s="11">
        <v>173030468.61</v>
      </c>
      <c r="P9" s="13">
        <v>214136732.43</v>
      </c>
      <c r="Q9" s="13">
        <v>183563383.36</v>
      </c>
      <c r="R9" s="13">
        <v>153518631.23</v>
      </c>
      <c r="S9" s="22">
        <v>118902962.79</v>
      </c>
      <c r="T9" s="11">
        <f>FORECAST(T$6:AU$6,B$9:S9,B$6:S6)</f>
        <v>171521056.15967178</v>
      </c>
      <c r="U9" s="11">
        <f>FORECAST(U$6:AV$6,C$9:T9,C$6:T6)</f>
        <v>175794322.13770485</v>
      </c>
      <c r="V9" s="11">
        <f>FORECAST(V$6:AW$6,D$9:U9,D$6:U6)</f>
        <v>179020030.3404045</v>
      </c>
      <c r="W9" s="11">
        <f>FORECAST(W$6:AX$6,E$9:V9,E$6:V6)</f>
        <v>183542064.00564384</v>
      </c>
      <c r="X9" s="11">
        <f>FORECAST(X$6:AY$6,F$9:W9,F$6:W6)</f>
        <v>191054758.75661469</v>
      </c>
      <c r="Y9" s="11">
        <f>FORECAST(Y$6:AZ$6,G$9:X9,G$6:X6)</f>
        <v>201416520.55376816</v>
      </c>
      <c r="Z9" s="11">
        <f>FORECAST(Z$6:BA$6,H$9:Y9,H$6:Y6)</f>
        <v>210472594.33140182</v>
      </c>
      <c r="AA9" s="11">
        <f>FORECAST(AA$6:BB$6,I$9:Z9,I$6:Z6)</f>
        <v>218868946.3460827</v>
      </c>
      <c r="AB9" s="11">
        <f>FORECAST(AB$6:BC$6,J$9:AA9,J$6:AA6)</f>
        <v>224829553.467268</v>
      </c>
      <c r="AC9" s="11">
        <f>FORECAST(AC$6:BD$6,K$9:AB9,K$6:AB6)</f>
        <v>230922796.58245277</v>
      </c>
      <c r="AD9" s="11">
        <f>FORECAST(AD$6:BE$6,L$9:AC9,L$6:AC6)</f>
        <v>233903320.66910553</v>
      </c>
      <c r="AE9" s="11">
        <f>FORECAST(AE$6:BF$6,M$9:AD9,M$6:AD6)</f>
        <v>231026953.41496468</v>
      </c>
      <c r="AF9" s="11">
        <f>FORECAST(AF$6:BG$6,N$9:AE9,N$6:AE6)</f>
        <v>233635401.0217514</v>
      </c>
      <c r="AG9" s="11">
        <f>FORECAST(AG$6:BH$6,O$9:AF9,O$6:AF6)</f>
        <v>238440650.8686428</v>
      </c>
      <c r="AH9" s="11">
        <f>FORECAST(AH$6:BI$6,P$9:AG9,P$6:AG6)</f>
        <v>244846598.66676903</v>
      </c>
      <c r="AI9" s="11">
        <f>FORECAST(AI$6:BJ$6,Q$9:AH9,Q$6:AH6)</f>
        <v>256766905.6463356</v>
      </c>
      <c r="AJ9" s="11">
        <f>FORECAST(AJ$6:BK$6,R$9:AI9,R$6:AI6)</f>
        <v>266737499.27423668</v>
      </c>
      <c r="AK9" s="11">
        <f>FORECAST(AK$6:BL$6,S$9:AJ9,S$6:AJ6)</f>
        <v>273560998.6138325</v>
      </c>
      <c r="AL9" s="11">
        <f>FORECAST(AL$6:BM$6,T$9:AK9,T$6:AK6)</f>
        <v>275155929.3561325</v>
      </c>
      <c r="AM9" s="11">
        <f>FORECAST(AM$6:BN$6,U$9:AL9,U$6:AL6)</f>
        <v>280950960.78575134</v>
      </c>
      <c r="AN9" s="11">
        <f>FORECAST(AN$6:BO$6,V$9:AM9,V$6:AM6)</f>
        <v>286560317.50019836</v>
      </c>
      <c r="AO9" s="11">
        <f>FORECAST(AO$6:BP$6,W$9:AN9,W$6:AN6)</f>
        <v>291775964.2564812</v>
      </c>
      <c r="AP9" s="11">
        <f>FORECAST(AP$6:BQ$6,X$9:AO9,X$6:AO6)</f>
        <v>296633126.05550385</v>
      </c>
      <c r="AQ9" s="11">
        <f>FORECAST(AQ$6:BR$6,Y$9:AP9,Y$6:AP6)</f>
        <v>301429475.4063797</v>
      </c>
      <c r="AR9" s="11">
        <f>FORECAST(AR$6:BS$6,Z$9:AQ9,Z$6:AQ6)</f>
        <v>306575994.7701721</v>
      </c>
      <c r="AS9" s="11">
        <f>FORECAST(AS$6:BT$6,AA$9:AR9,AA$6:AR6)</f>
        <v>312088947.26706314</v>
      </c>
      <c r="AT9" s="11">
        <f>FORECAST(AT$6:BU$6,AB$9:AS9,AB$6:AS6)</f>
        <v>318040182.2729149</v>
      </c>
      <c r="AU9" s="11">
        <f>FORECAST(AU$6:BV$6,AC$9:AT9,AC$6:AT6)</f>
        <v>324265235.12099075</v>
      </c>
    </row>
    <row r="10" spans="1:47" s="9" customFormat="1" ht="12.75">
      <c r="A10" s="9" t="s">
        <v>8</v>
      </c>
      <c r="B10" s="10">
        <v>5053689.29</v>
      </c>
      <c r="C10" s="10">
        <v>2723764.64</v>
      </c>
      <c r="D10" s="10">
        <v>3018749.94</v>
      </c>
      <c r="E10" s="10">
        <v>2814174.69</v>
      </c>
      <c r="F10" s="10">
        <v>3825387.23</v>
      </c>
      <c r="G10" s="10">
        <v>4838544.91</v>
      </c>
      <c r="H10" s="10">
        <v>7048739.409999999</v>
      </c>
      <c r="I10" s="10">
        <v>11731798.84</v>
      </c>
      <c r="J10" s="10">
        <v>10024188.17</v>
      </c>
      <c r="K10" s="10">
        <v>7801029.7</v>
      </c>
      <c r="L10" s="11">
        <v>6821941.95</v>
      </c>
      <c r="M10" s="12">
        <v>8673485.78</v>
      </c>
      <c r="N10" s="14">
        <v>9118185.42</v>
      </c>
      <c r="O10" s="11">
        <v>11388379.62</v>
      </c>
      <c r="P10" s="13">
        <v>10915416.74</v>
      </c>
      <c r="Q10" s="13">
        <v>14678431.73</v>
      </c>
      <c r="R10" s="13">
        <v>15955317.78</v>
      </c>
      <c r="S10" s="22">
        <v>19073841.87</v>
      </c>
      <c r="T10" s="11">
        <f>FORECAST(T$6:AU$6,B$10:S10,B$6:S6)</f>
        <v>16155845.27705884</v>
      </c>
      <c r="U10" s="11">
        <f>FORECAST(U$6:AV$6,C$10:T10,C$6:T6)</f>
        <v>17357527.120784283</v>
      </c>
      <c r="V10" s="11">
        <f>FORECAST(V$6:AW$6,D$10:U10,D$6:U6)</f>
        <v>18303994.727421522</v>
      </c>
      <c r="W10" s="11">
        <f>FORECAST(W$6:AX$6,E$10:V10,E$6:V6)</f>
        <v>19212412.119570494</v>
      </c>
      <c r="X10" s="11">
        <f>FORECAST(X$6:AY$6,F$10:W10,F$6:W6)</f>
        <v>19996247.498456717</v>
      </c>
      <c r="Y10" s="11">
        <f>FORECAST(Y$6:AZ$6,G$10:X10,G$6:X6)</f>
        <v>20764919.095600843</v>
      </c>
      <c r="Z10" s="11">
        <f>FORECAST(Z$6:BA$6,H$10:Y10,H$6:Y6)</f>
        <v>21519769.82410121</v>
      </c>
      <c r="AA10" s="11">
        <f>FORECAST(AA$6:BB$6,I$10:Z10,I$6:Z6)</f>
        <v>22418997.625883818</v>
      </c>
      <c r="AB10" s="11">
        <f>FORECAST(AB$6:BC$6,J$10:AA10,J$6:AA6)</f>
        <v>23846472.765041113</v>
      </c>
      <c r="AC10" s="11">
        <f>FORECAST(AC$6:BD$6,K$10:AB10,K$6:AB6)</f>
        <v>25158394.60337305</v>
      </c>
      <c r="AD10" s="11">
        <f>FORECAST(AD$6:BE$6,L$10:AC10,L$6:AC6)</f>
        <v>26200220.48953581</v>
      </c>
      <c r="AE10" s="11">
        <f>FORECAST(AE$6:BF$6,M$10:AD10,M$6:AD6)</f>
        <v>27005237.424191713</v>
      </c>
      <c r="AF10" s="11">
        <f>FORECAST(AF$6:BG$6,N$10:AE10,N$6:AE6)</f>
        <v>27851212.63832259</v>
      </c>
      <c r="AG10" s="11">
        <f>FORECAST(AG$6:BH$6,O$10:AF10,O$6:AF6)</f>
        <v>28583866.905707836</v>
      </c>
      <c r="AH10" s="11">
        <f>FORECAST(AH$6:BI$6,P$10:AG10,P$6:AG6)</f>
        <v>29408776.38509345</v>
      </c>
      <c r="AI10" s="11">
        <f>FORECAST(AI$6:BJ$6,Q$10:AH10,Q$6:AH6)</f>
        <v>30018007.451681852</v>
      </c>
      <c r="AJ10" s="11">
        <f>FORECAST(AJ$6:BK$6,R$10:AI10,R$6:AI6)</f>
        <v>30891905.689046383</v>
      </c>
      <c r="AK10" s="11">
        <f>FORECAST(AK$6:BL$6,S$10:AJ10,S$6:AJ6)</f>
        <v>31826140.74932146</v>
      </c>
      <c r="AL10" s="11">
        <f>FORECAST(AL$6:BM$6,T$10:AK10,T$6:AK6)</f>
        <v>33082759.535885572</v>
      </c>
      <c r="AM10" s="11">
        <f>FORECAST(AM$6:BN$6,U$10:AL10,U$6:AL6)</f>
        <v>33987144.40249157</v>
      </c>
      <c r="AN10" s="11">
        <f>FORECAST(AN$6:BO$6,V$10:AM10,V$6:AM6)</f>
        <v>34917685.99826503</v>
      </c>
      <c r="AO10" s="11">
        <f>FORECAST(AO$6:BP$6,W$10:AN10,W$6:AN6)</f>
        <v>35852664.94399905</v>
      </c>
      <c r="AP10" s="11">
        <f>FORECAST(AP$6:BQ$6,X$10:AO10,X$6:AO6)</f>
        <v>36788405.707937956</v>
      </c>
      <c r="AQ10" s="11">
        <f>FORECAST(AQ$6:BR$6,Y$10:AP10,Y$6:AP6)</f>
        <v>37708271.537748575</v>
      </c>
      <c r="AR10" s="11">
        <f>FORECAST(AR$6:BS$6,Z$10:AQ10,Z$6:AQ6)</f>
        <v>38603773.93963766</v>
      </c>
      <c r="AS10" s="11">
        <f>FORECAST(AS$6:BT$6,AA$10:AR10,AA$6:AR6)</f>
        <v>39464727.57621789</v>
      </c>
      <c r="AT10" s="11">
        <f>FORECAST(AT$6:BU$6,AB$10:AS10,AB$6:AS6)</f>
        <v>40299569.8881762</v>
      </c>
      <c r="AU10" s="11">
        <f>FORECAST(AU$6:BV$6,AC$10:AT10,AC$6:AT6)</f>
        <v>41172300.77228284</v>
      </c>
    </row>
    <row r="11" spans="1:47" s="9" customFormat="1" ht="12.75">
      <c r="A11" s="9" t="s">
        <v>9</v>
      </c>
      <c r="B11" s="10">
        <v>18394009.62</v>
      </c>
      <c r="C11" s="10">
        <v>19050359.91</v>
      </c>
      <c r="D11" s="10">
        <v>11825353.16</v>
      </c>
      <c r="E11" s="10">
        <v>9498674.37</v>
      </c>
      <c r="F11" s="10">
        <v>17359439.21</v>
      </c>
      <c r="G11" s="10">
        <v>28552847.62</v>
      </c>
      <c r="H11" s="10">
        <v>18518812.56</v>
      </c>
      <c r="I11" s="10">
        <v>8040410.98</v>
      </c>
      <c r="J11" s="10">
        <v>8564914.28</v>
      </c>
      <c r="K11" s="10">
        <v>12428328.709999999</v>
      </c>
      <c r="L11" s="11">
        <v>11893641.78</v>
      </c>
      <c r="M11" s="12">
        <v>21553570.24</v>
      </c>
      <c r="N11" s="11">
        <v>15292653.61</v>
      </c>
      <c r="O11" s="11">
        <v>10781331.48</v>
      </c>
      <c r="P11" s="13">
        <v>16040301.17</v>
      </c>
      <c r="Q11" s="13">
        <v>15504006.52</v>
      </c>
      <c r="R11" s="13">
        <v>25149921.5</v>
      </c>
      <c r="S11" s="22">
        <v>21703093.92</v>
      </c>
      <c r="T11" s="11">
        <f>FORECAST(T$6:AU$6,B$11:S11,B$6:S6)</f>
        <v>17551898.16973853</v>
      </c>
      <c r="U11" s="11">
        <f>FORECAST(U$6:AV$6,C$11:T11,C$6:T6)</f>
        <v>18167517.243275225</v>
      </c>
      <c r="V11" s="11">
        <f>FORECAST(V$6:AW$6,D$11:U11,D$6:U6)</f>
        <v>19022249.96812582</v>
      </c>
      <c r="W11" s="11">
        <f>FORECAST(W$6:AX$6,E$11:V11,E$6:V6)</f>
        <v>19139788.612225413</v>
      </c>
      <c r="X11" s="11">
        <f>FORECAST(X$6:AY$6,F$11:W11,F$6:W6)</f>
        <v>18838190.3130244</v>
      </c>
      <c r="Y11" s="11">
        <f>FORECAST(Y$6:AZ$6,G$11:X11,G$6:X6)</f>
        <v>19308079.673303723</v>
      </c>
      <c r="Z11" s="11">
        <f>FORECAST(Z$6:BA$6,H$11:Y11,H$6:Y6)</f>
        <v>21316584.413585782</v>
      </c>
      <c r="AA11" s="11">
        <f>FORECAST(AA$6:BB$6,I$11:Z11,I$6:Z6)</f>
        <v>22641054.930401564</v>
      </c>
      <c r="AB11" s="11">
        <f>FORECAST(AB$6:BC$6,J$11:AA11,J$6:AA6)</f>
        <v>22835268.260361195</v>
      </c>
      <c r="AC11" s="11">
        <f>FORECAST(AC$6:BD$6,K$11:AB11,K$6:AB6)</f>
        <v>22854915.494683146</v>
      </c>
      <c r="AD11" s="11">
        <f>FORECAST(AD$6:BE$6,L$11:AC11,L$6:AC6)</f>
        <v>23104139.412834167</v>
      </c>
      <c r="AE11" s="11">
        <f>FORECAST(AE$6:BF$6,M$11:AD11,M$6:AD6)</f>
        <v>23134409.82943654</v>
      </c>
      <c r="AF11" s="11">
        <f>FORECAST(AF$6:BG$6,N$11:AE11,N$6:AE6)</f>
        <v>24214329.072614193</v>
      </c>
      <c r="AG11" s="11">
        <f>FORECAST(AG$6:BH$6,O$11:AF11,O$6:AF6)</f>
        <v>24684813.040626526</v>
      </c>
      <c r="AH11" s="11">
        <f>FORECAST(AH$6:BI$6,P$11:AG11,P$6:AG6)</f>
        <v>24495198.8774271</v>
      </c>
      <c r="AI11" s="11">
        <f>FORECAST(AI$6:BJ$6,Q$11:AH11,Q$6:AH6)</f>
        <v>24678277.966314793</v>
      </c>
      <c r="AJ11" s="11">
        <f>FORECAST(AJ$6:BK$6,R$11:AI11,R$6:AI6)</f>
        <v>24666155.11337173</v>
      </c>
      <c r="AK11" s="11">
        <f>FORECAST(AK$6:BL$6,S$11:AJ11,S$6:AJ6)</f>
        <v>25732354.53664422</v>
      </c>
      <c r="AL11" s="11">
        <f>FORECAST(AL$6:BM$6,T$11:AK11,T$6:AK6)</f>
        <v>26594407.083780527</v>
      </c>
      <c r="AM11" s="11">
        <f>FORECAST(AM$6:BN$6,U$11:AL11,U$6:AL6)</f>
        <v>27026381.786128998</v>
      </c>
      <c r="AN11" s="11">
        <f>FORECAST(AN$6:BO$6,V$11:AM11,V$6:AM6)</f>
        <v>27457519.851931572</v>
      </c>
      <c r="AO11" s="11">
        <f>FORECAST(AO$6:BP$6,W$11:AN11,W$6:AN6)</f>
        <v>27922492.918425202</v>
      </c>
      <c r="AP11" s="11">
        <f>FORECAST(AP$6:BQ$6,X$11:AO11,X$6:AO6)</f>
        <v>28340760.412966967</v>
      </c>
      <c r="AQ11" s="11">
        <f>FORECAST(AQ$6:BR$6,Y$11:AP11,Y$6:AP6)</f>
        <v>28640341.736997366</v>
      </c>
      <c r="AR11" s="11">
        <f>FORECAST(AR$6:BS$6,Z$11:AQ11,Z$6:AQ6)</f>
        <v>28881595.23045814</v>
      </c>
      <c r="AS11" s="11">
        <f>FORECAST(AS$6:BT$6,AA$11:AR11,AA$6:AR6)</f>
        <v>29256024.719946265</v>
      </c>
      <c r="AT11" s="11">
        <f>FORECAST(AT$6:BU$6,AB$11:AS11,AB$6:AS6)</f>
        <v>29738460.61811614</v>
      </c>
      <c r="AU11" s="11">
        <f>FORECAST(AU$6:BV$6,AC$11:AT11,AC$6:AT6)</f>
        <v>30223786.567059517</v>
      </c>
    </row>
    <row r="12" spans="1:47" ht="12.75">
      <c r="A12" t="s">
        <v>10</v>
      </c>
      <c r="B12" s="15">
        <v>12744088.66</v>
      </c>
      <c r="C12" s="15">
        <v>13418071.620000001</v>
      </c>
      <c r="D12" s="15">
        <v>16968953.38</v>
      </c>
      <c r="E12" s="15">
        <v>21293504.11</v>
      </c>
      <c r="F12" s="15">
        <v>24067382.16</v>
      </c>
      <c r="G12" s="15">
        <v>27305154.02</v>
      </c>
      <c r="H12" s="15">
        <v>25087463.779999997</v>
      </c>
      <c r="I12" s="15">
        <v>43720656.77</v>
      </c>
      <c r="J12" s="15">
        <v>43253991.24</v>
      </c>
      <c r="K12" s="15">
        <v>41181099.33</v>
      </c>
      <c r="L12" s="2">
        <v>51041737.96</v>
      </c>
      <c r="M12" s="16">
        <v>113315254.92999999</v>
      </c>
      <c r="N12" s="2">
        <v>70393381.25</v>
      </c>
      <c r="O12" s="2">
        <v>136451460.48</v>
      </c>
      <c r="P12" s="3">
        <v>142115829.77</v>
      </c>
      <c r="Q12" s="3">
        <f>131571749.98+20961461.4</f>
        <v>152533211.38</v>
      </c>
      <c r="R12" s="3">
        <v>163441692.68</v>
      </c>
      <c r="S12" s="23">
        <f>126219671.61+22413628.94</f>
        <v>148633300.55</v>
      </c>
      <c r="T12" s="17">
        <f>FORECAST(T$6:AU$6,B$12:S12,B$6:S6)</f>
        <v>161687229.90444183</v>
      </c>
      <c r="U12" s="17">
        <f>FORECAST(U$6:AV$6,C$12:T12,C$6:T6)</f>
        <v>174833301.06615067</v>
      </c>
      <c r="V12" s="17">
        <f>FORECAST(V$6:AW$6,D$12:U12,D$6:U6)</f>
        <v>188068369.9727249</v>
      </c>
      <c r="W12" s="17">
        <f>FORECAST(W$6:AX$6,E$12:V12,E$6:V6)</f>
        <v>201543728.3543663</v>
      </c>
      <c r="X12" s="17">
        <f>FORECAST(X$6:AY$6,F$12:W12,F$6:W6)</f>
        <v>215224021.0484085</v>
      </c>
      <c r="Y12" s="17">
        <f>FORECAST(Y$6:AZ$6,G$12:X12,G$6:X6)</f>
        <v>228772659.1010437</v>
      </c>
      <c r="Z12" s="17">
        <f>FORECAST(Z$6:BA$6,H$12:Y12,H$6:Y6)</f>
        <v>242007174.37147903</v>
      </c>
      <c r="AA12" s="17">
        <f>FORECAST(AA$6:BB$6,I$12:Z12,I$6:Z6)</f>
        <v>253942455.6494484</v>
      </c>
      <c r="AB12" s="17">
        <f>FORECAST(AB$6:BC$6,J$12:AA12,J$6:AA6)</f>
        <v>266712405.49915314</v>
      </c>
      <c r="AC12" s="17">
        <f>FORECAST(AC$6:BD$6,K$12:AB12,K$6:AB6)</f>
        <v>278137123.8956032</v>
      </c>
      <c r="AD12" s="17">
        <f>FORECAST(AD$6:BE$6,L$12:AC12,L$6:AC6)</f>
        <v>287448164.80514145</v>
      </c>
      <c r="AE12" s="17">
        <f>FORECAST(AE$6:BF$6,M$12:AD12,M$6:AD6)</f>
        <v>295471101.7266197</v>
      </c>
      <c r="AF12" s="17">
        <f>FORECAST(AF$6:BG$6,N$12:AE12,N$6:AE6)</f>
        <v>308781822.4010048</v>
      </c>
      <c r="AG12" s="17">
        <f>FORECAST(AG$6:BH$6,O$12:AF12,O$6:AF6)</f>
        <v>315868095.29068375</v>
      </c>
      <c r="AH12" s="17">
        <f>FORECAST(AH$6:BI$6,P$12:AG12,P$6:AG6)</f>
        <v>328489855.36595154</v>
      </c>
      <c r="AI12" s="17">
        <f>FORECAST(AI$6:BJ$6,Q$12:AH12,Q$6:AH6)</f>
        <v>341138918.21199036</v>
      </c>
      <c r="AJ12" s="17">
        <f>FORECAST(AJ$6:BK$6,R$12:AI12,R$6:AI6)</f>
        <v>354306240.48402405</v>
      </c>
      <c r="AK12" s="17">
        <f>FORECAST(AK$6:BL$6,S$12:AJ12,S$6:AJ6)</f>
        <v>368127428.52568436</v>
      </c>
      <c r="AL12" s="17">
        <f>FORECAST(AL$6:BM$6,T$12:AK12,T$6:AK6)</f>
        <v>379341812.04057693</v>
      </c>
      <c r="AM12" s="17">
        <f>FORECAST(AM$6:BN$6,U$12:AL12,U$6:AL6)</f>
        <v>390450870.34415054</v>
      </c>
      <c r="AN12" s="17">
        <f>FORECAST(AN$6:BO$6,V$12:AM12,V$6:AM6)</f>
        <v>401479312.04084396</v>
      </c>
      <c r="AO12" s="17">
        <f>FORECAST(AO$6:BP$6,W$12:AN12,W$6:AN6)</f>
        <v>412460797.4498558</v>
      </c>
      <c r="AP12" s="17">
        <f>FORECAST(AP$6:BQ$6,X$12:AO12,X$6:AO6)</f>
        <v>423459569.4296837</v>
      </c>
      <c r="AQ12" s="17">
        <f>FORECAST(AQ$6:BR$6,Y$12:AP12,Y$6:AP6)</f>
        <v>434555157.709568</v>
      </c>
      <c r="AR12" s="17">
        <f>FORECAST(AR$6:BS$6,Z$12:AQ12,Z$6:AQ6)</f>
        <v>445804446.10334396</v>
      </c>
      <c r="AS12" s="17">
        <f>FORECAST(AS$6:BT$6,AA$12:AR12,AA$6:AR6)</f>
        <v>457248627.405426</v>
      </c>
      <c r="AT12" s="17">
        <f>FORECAST(AT$6:BU$6,AB$12:AS12,AB$6:AS6)</f>
        <v>468800102.6593704</v>
      </c>
      <c r="AU12" s="17">
        <f>FORECAST(AU$6:BV$6,AC$12:AT12,AC$6:AT6)</f>
        <v>480601451.3797226</v>
      </c>
    </row>
    <row r="13" spans="2:19" ht="12.75">
      <c r="B13" s="15"/>
      <c r="C13" s="15"/>
      <c r="D13" s="15"/>
      <c r="E13" s="15"/>
      <c r="F13" s="15"/>
      <c r="G13" s="15"/>
      <c r="H13" s="15"/>
      <c r="I13" s="15"/>
      <c r="J13" s="15"/>
      <c r="K13" s="15"/>
      <c r="N13" s="2"/>
      <c r="O13" s="2"/>
      <c r="S13" s="24" t="s">
        <v>11</v>
      </c>
    </row>
    <row r="14" spans="1:10" ht="15">
      <c r="A14" s="18" t="s">
        <v>12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.75">
      <c r="A15" s="25" t="s">
        <v>15</v>
      </c>
      <c r="B15" s="35" t="s">
        <v>14</v>
      </c>
      <c r="C15" s="15"/>
      <c r="D15" s="15"/>
      <c r="E15" s="15"/>
      <c r="F15" s="15"/>
      <c r="G15" s="15"/>
      <c r="H15" s="15"/>
      <c r="I15" s="15"/>
      <c r="J15" s="15"/>
    </row>
    <row r="16" spans="1:10" ht="12.75">
      <c r="A16" s="9" t="s">
        <v>5</v>
      </c>
      <c r="B16" s="10">
        <v>444835479.91</v>
      </c>
      <c r="C16" s="15"/>
      <c r="D16" s="15"/>
      <c r="E16" s="15"/>
      <c r="F16" s="15"/>
      <c r="G16" s="15"/>
      <c r="H16" s="15"/>
      <c r="I16" s="15"/>
      <c r="J16" s="15"/>
    </row>
    <row r="17" spans="1:10" ht="12.75">
      <c r="A17" s="9" t="s">
        <v>6</v>
      </c>
      <c r="B17" s="10">
        <v>348581533.68</v>
      </c>
      <c r="C17" s="15"/>
      <c r="D17" s="15"/>
      <c r="E17" s="15"/>
      <c r="F17" s="15"/>
      <c r="G17" s="15"/>
      <c r="H17" s="15"/>
      <c r="I17" s="15"/>
      <c r="J17" s="15"/>
    </row>
    <row r="18" spans="1:10" ht="12.75">
      <c r="A18" s="9" t="s">
        <v>7</v>
      </c>
      <c r="B18" s="10">
        <v>2077787109.9299998</v>
      </c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9" t="s">
        <v>8</v>
      </c>
      <c r="B19" s="36">
        <v>150451378.42000002</v>
      </c>
      <c r="C19" s="15"/>
      <c r="D19" s="15"/>
      <c r="E19" s="15"/>
      <c r="F19" s="15"/>
      <c r="G19" s="15"/>
      <c r="H19" s="15"/>
      <c r="I19" s="15"/>
      <c r="J19" s="15"/>
    </row>
    <row r="20" spans="1:10" ht="12.75">
      <c r="A20" s="9" t="s">
        <v>9</v>
      </c>
      <c r="B20" s="10">
        <v>271757661.02</v>
      </c>
      <c r="C20" s="15"/>
      <c r="D20" s="15"/>
      <c r="E20" s="15"/>
      <c r="F20" s="15"/>
      <c r="G20" s="15"/>
      <c r="H20" s="15"/>
      <c r="I20" s="15"/>
      <c r="J20" s="15"/>
    </row>
    <row r="21" spans="1:2" ht="12.75">
      <c r="A21" t="s">
        <v>10</v>
      </c>
      <c r="B21" s="15">
        <v>1234222145.4099998</v>
      </c>
    </row>
    <row r="22" ht="12.75">
      <c r="B22" s="15"/>
    </row>
    <row r="23" ht="12.75">
      <c r="B23" s="15"/>
    </row>
    <row r="24" ht="12.75">
      <c r="B24" s="15"/>
    </row>
    <row r="25" ht="12.75">
      <c r="B25" s="15"/>
    </row>
    <row r="26" ht="12.75">
      <c r="B26" s="15"/>
    </row>
    <row r="27" ht="12.75">
      <c r="B27" s="19"/>
    </row>
    <row r="28" ht="12.75">
      <c r="B28" s="19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9"/>
    </row>
    <row r="39" ht="12.75">
      <c r="B39" s="15"/>
    </row>
    <row r="40" ht="12.75">
      <c r="B40" s="15"/>
    </row>
    <row r="41" ht="12.75">
      <c r="B41" s="15"/>
    </row>
    <row r="42" ht="12.75">
      <c r="B42" s="15"/>
    </row>
    <row r="43" ht="12.75">
      <c r="B43" s="15"/>
    </row>
    <row r="44" ht="12.75">
      <c r="B44" s="15"/>
    </row>
    <row r="45" ht="12.75">
      <c r="B45" s="15"/>
    </row>
    <row r="46" ht="12.75">
      <c r="B46" s="15"/>
    </row>
    <row r="47" ht="12.75">
      <c r="B47" s="15"/>
    </row>
    <row r="48" ht="12.75">
      <c r="B48" s="15"/>
    </row>
    <row r="49" ht="12.75">
      <c r="B49" s="15"/>
    </row>
    <row r="54" ht="12.75">
      <c r="B54" s="15"/>
    </row>
    <row r="55" ht="12.75">
      <c r="B55" s="15"/>
    </row>
    <row r="56" ht="12.75">
      <c r="B56" s="15"/>
    </row>
    <row r="57" ht="12.75">
      <c r="B57" s="15"/>
    </row>
    <row r="58" ht="12.75">
      <c r="B58" s="15"/>
    </row>
    <row r="59" ht="12.75">
      <c r="B59" s="15"/>
    </row>
    <row r="60" ht="12.75">
      <c r="B60" s="15"/>
    </row>
    <row r="61" ht="12.75">
      <c r="B61" s="15"/>
    </row>
    <row r="62" ht="12.75">
      <c r="B62" s="15"/>
    </row>
    <row r="63" ht="12.75">
      <c r="B63" s="15"/>
    </row>
    <row r="64" ht="12.75">
      <c r="B64" s="15"/>
    </row>
    <row r="65" ht="12.75">
      <c r="B65" s="15"/>
    </row>
    <row r="66" ht="12.75">
      <c r="B66" s="15"/>
    </row>
    <row r="67" ht="12.75">
      <c r="B67" s="15"/>
    </row>
    <row r="68" ht="12.75">
      <c r="B68" s="15"/>
    </row>
    <row r="69" ht="12.75">
      <c r="B69" s="15"/>
    </row>
    <row r="70" ht="12.75">
      <c r="B70" s="15"/>
    </row>
    <row r="71" ht="12.75">
      <c r="B71" s="15"/>
    </row>
    <row r="72" ht="12.75">
      <c r="B72" s="15"/>
    </row>
    <row r="73" ht="12.75">
      <c r="B73" s="15"/>
    </row>
    <row r="74" ht="12.75">
      <c r="B74" s="15"/>
    </row>
    <row r="75" ht="12.75">
      <c r="B75" s="15"/>
    </row>
    <row r="76" ht="12.75">
      <c r="B76" s="15"/>
    </row>
    <row r="77" ht="12.75">
      <c r="B77" s="15"/>
    </row>
    <row r="78" ht="12.75">
      <c r="B78" s="15"/>
    </row>
    <row r="79" ht="12.75">
      <c r="B79" s="15"/>
    </row>
    <row r="80" ht="12.75">
      <c r="B80" s="15"/>
    </row>
    <row r="81" ht="12.75">
      <c r="B81" s="15"/>
    </row>
    <row r="82" ht="12.75">
      <c r="B82" s="15"/>
    </row>
    <row r="83" ht="12.75">
      <c r="B83" s="15"/>
    </row>
    <row r="84" ht="12.75">
      <c r="B84" s="15"/>
    </row>
    <row r="85" ht="12.75">
      <c r="B85" s="15"/>
    </row>
    <row r="86" ht="12.75">
      <c r="B86" s="15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2.75">
      <c r="B112" s="15"/>
    </row>
    <row r="113" ht="12.75">
      <c r="B113" s="15"/>
    </row>
    <row r="114" ht="12.75">
      <c r="B114" s="15"/>
    </row>
    <row r="115" ht="12.75">
      <c r="B115" s="15"/>
    </row>
    <row r="116" ht="12.75">
      <c r="B116" s="15"/>
    </row>
    <row r="117" ht="12.75">
      <c r="B117" s="15"/>
    </row>
    <row r="118" ht="12.75">
      <c r="B118" s="15"/>
    </row>
    <row r="119" ht="12.75">
      <c r="B119" s="15"/>
    </row>
    <row r="120" ht="12.75">
      <c r="B120" s="15"/>
    </row>
    <row r="121" ht="12.75">
      <c r="B121" s="15"/>
    </row>
    <row r="122" ht="12.75">
      <c r="B122" s="15"/>
    </row>
    <row r="123" ht="12.75">
      <c r="B123" s="15"/>
    </row>
    <row r="124" ht="12.75">
      <c r="B124" s="15"/>
    </row>
    <row r="125" ht="12.75">
      <c r="B125" s="15"/>
    </row>
    <row r="126" ht="12.75">
      <c r="B126" s="15"/>
    </row>
    <row r="127" ht="12.75">
      <c r="B127" s="15"/>
    </row>
    <row r="128" ht="12.75">
      <c r="B128" s="15"/>
    </row>
    <row r="129" ht="12.75">
      <c r="B129" s="15"/>
    </row>
    <row r="130" ht="12.75">
      <c r="B130" s="15"/>
    </row>
    <row r="131" ht="12.75">
      <c r="B131" s="15"/>
    </row>
    <row r="132" ht="12.75">
      <c r="B132" s="15"/>
    </row>
    <row r="133" ht="12.75">
      <c r="B133" s="15"/>
    </row>
    <row r="134" ht="12.75">
      <c r="B134" s="15"/>
    </row>
    <row r="135" ht="12.75">
      <c r="B135" s="15"/>
    </row>
    <row r="136" ht="12.75">
      <c r="B136" s="15"/>
    </row>
    <row r="137" ht="12.75">
      <c r="B137" s="15"/>
    </row>
    <row r="138" ht="12.75">
      <c r="B138" s="15"/>
    </row>
    <row r="139" ht="12.75">
      <c r="B139" s="15"/>
    </row>
    <row r="140" ht="12.75">
      <c r="B140" s="15"/>
    </row>
    <row r="141" ht="12.75">
      <c r="B141" s="15"/>
    </row>
    <row r="142" ht="12.75">
      <c r="B142" s="15"/>
    </row>
    <row r="143" ht="12.75">
      <c r="B143" s="15"/>
    </row>
    <row r="144" ht="12.75">
      <c r="B144" s="15"/>
    </row>
    <row r="145" ht="12.75">
      <c r="B145" s="15"/>
    </row>
    <row r="146" ht="12.75">
      <c r="B146" s="15"/>
    </row>
    <row r="147" ht="12.75">
      <c r="B147" s="15"/>
    </row>
    <row r="148" ht="12.75">
      <c r="B148" s="15"/>
    </row>
    <row r="149" ht="12.75">
      <c r="B149" s="15"/>
    </row>
    <row r="150" ht="12.75">
      <c r="B150" s="15"/>
    </row>
    <row r="151" ht="12.75">
      <c r="B151" s="15"/>
    </row>
    <row r="152" ht="12.75">
      <c r="B152" s="15"/>
    </row>
    <row r="153" ht="12.75">
      <c r="B153" s="15"/>
    </row>
    <row r="154" ht="12.75">
      <c r="B154" s="15"/>
    </row>
    <row r="155" ht="12.75">
      <c r="B155" s="15"/>
    </row>
    <row r="156" ht="12.75">
      <c r="B156" s="15"/>
    </row>
    <row r="157" ht="12.75">
      <c r="B157" s="15"/>
    </row>
    <row r="158" ht="12.75">
      <c r="B158" s="15"/>
    </row>
    <row r="159" ht="12.75">
      <c r="B159" s="15"/>
    </row>
    <row r="160" ht="12.75">
      <c r="B160" s="15"/>
    </row>
    <row r="161" ht="12.75">
      <c r="B161" s="15"/>
    </row>
    <row r="162" ht="12.75">
      <c r="B162" s="15"/>
    </row>
    <row r="163" ht="12.75">
      <c r="B163" s="15"/>
    </row>
    <row r="164" ht="12.75">
      <c r="B164" s="15"/>
    </row>
    <row r="165" ht="12.75">
      <c r="B165" s="15"/>
    </row>
    <row r="166" ht="12.75">
      <c r="B166" s="15"/>
    </row>
    <row r="167" ht="12.75">
      <c r="B167" s="15"/>
    </row>
    <row r="168" ht="12.75">
      <c r="B168" s="15"/>
    </row>
    <row r="169" ht="12.75">
      <c r="B169" s="15"/>
    </row>
    <row r="170" ht="12.75">
      <c r="B170" s="15"/>
    </row>
    <row r="171" ht="12.75">
      <c r="B171" s="15"/>
    </row>
    <row r="172" ht="12.75">
      <c r="B172" s="15"/>
    </row>
    <row r="173" ht="12.75">
      <c r="B173" s="15"/>
    </row>
    <row r="174" ht="12.75">
      <c r="B174" s="15"/>
    </row>
    <row r="175" ht="12.75">
      <c r="B175" s="15"/>
    </row>
    <row r="176" ht="12.75">
      <c r="B176" s="15"/>
    </row>
    <row r="177" ht="12.75">
      <c r="B177" s="15"/>
    </row>
    <row r="178" ht="12.75">
      <c r="B178" s="15"/>
    </row>
    <row r="179" ht="12.75">
      <c r="B179" s="15"/>
    </row>
    <row r="180" ht="12.75">
      <c r="B180" s="15"/>
    </row>
    <row r="181" ht="12.75">
      <c r="B181" s="15"/>
    </row>
    <row r="182" ht="12.75">
      <c r="B182" s="15"/>
    </row>
    <row r="183" ht="12.75">
      <c r="B183" s="15"/>
    </row>
    <row r="184" ht="12.75">
      <c r="B184" s="15"/>
    </row>
    <row r="185" ht="12.75">
      <c r="B185" s="15"/>
    </row>
    <row r="186" ht="12.75">
      <c r="B186" s="15"/>
    </row>
    <row r="187" ht="12.75">
      <c r="B187" s="15"/>
    </row>
    <row r="188" ht="12.75">
      <c r="B188" s="15"/>
    </row>
    <row r="189" ht="12.75">
      <c r="B189" s="15"/>
    </row>
    <row r="190" ht="12.75">
      <c r="B190" s="15"/>
    </row>
    <row r="191" ht="12.75">
      <c r="B191" s="15"/>
    </row>
    <row r="192" ht="12.75">
      <c r="B192" s="15"/>
    </row>
    <row r="193" ht="12.75">
      <c r="B193" s="15"/>
    </row>
    <row r="194" ht="12.75">
      <c r="B194" s="15"/>
    </row>
    <row r="195" ht="12.75">
      <c r="B195" s="15"/>
    </row>
    <row r="196" ht="12.75">
      <c r="B196" s="15"/>
    </row>
    <row r="197" ht="12.75">
      <c r="B197" s="15"/>
    </row>
    <row r="198" ht="12.75">
      <c r="B198" s="15"/>
    </row>
    <row r="199" ht="12.75">
      <c r="B199" s="15"/>
    </row>
    <row r="200" ht="12.75">
      <c r="B200" s="15"/>
    </row>
    <row r="201" ht="12.75">
      <c r="B201" s="15"/>
    </row>
    <row r="202" ht="12.75">
      <c r="B202" s="15"/>
    </row>
    <row r="203" ht="12.75">
      <c r="B203" s="15"/>
    </row>
    <row r="204" ht="12.75">
      <c r="B204" s="15"/>
    </row>
    <row r="205" ht="12.75">
      <c r="B205" s="15"/>
    </row>
    <row r="206" ht="12.75">
      <c r="B206" s="15"/>
    </row>
    <row r="207" ht="12.75">
      <c r="B207" s="15"/>
    </row>
    <row r="208" ht="12.75">
      <c r="B208" s="15"/>
    </row>
    <row r="209" ht="12.75">
      <c r="B209" s="15"/>
    </row>
    <row r="210" ht="12.75">
      <c r="B210" s="15"/>
    </row>
    <row r="211" ht="12.75">
      <c r="B211" s="15"/>
    </row>
    <row r="212" ht="12.75">
      <c r="B212" s="15"/>
    </row>
    <row r="213" ht="12.75">
      <c r="B213" s="15"/>
    </row>
    <row r="214" ht="12.75">
      <c r="B214" s="15"/>
    </row>
    <row r="215" ht="12.75">
      <c r="B215" s="15"/>
    </row>
    <row r="216" ht="12.75">
      <c r="B216" s="15"/>
    </row>
    <row r="217" ht="12.75">
      <c r="B217" s="15"/>
    </row>
    <row r="218" ht="12.75">
      <c r="B218" s="15"/>
    </row>
    <row r="219" ht="12.75">
      <c r="B219" s="15"/>
    </row>
    <row r="220" ht="12.75">
      <c r="B220" s="15"/>
    </row>
    <row r="221" ht="12.75">
      <c r="B221" s="15"/>
    </row>
    <row r="222" ht="12.75">
      <c r="B222" s="15"/>
    </row>
    <row r="223" ht="12.75">
      <c r="B223" s="15"/>
    </row>
    <row r="224" ht="12.75">
      <c r="B224" s="15"/>
    </row>
    <row r="225" ht="12.75">
      <c r="B225" s="15"/>
    </row>
    <row r="226" ht="12.75">
      <c r="B226" s="15"/>
    </row>
    <row r="227" ht="12.75">
      <c r="B227" s="15"/>
    </row>
    <row r="228" ht="12.75">
      <c r="B228" s="15"/>
    </row>
    <row r="229" ht="12.75">
      <c r="B229" s="15"/>
    </row>
    <row r="230" ht="12.75">
      <c r="B230" s="15"/>
    </row>
    <row r="231" ht="12.75">
      <c r="B231" s="15"/>
    </row>
    <row r="232" ht="12.75">
      <c r="B232" s="15"/>
    </row>
    <row r="233" ht="12.75">
      <c r="B233" s="15"/>
    </row>
    <row r="234" ht="12.75">
      <c r="B234" s="15"/>
    </row>
    <row r="235" ht="12.75">
      <c r="B235" s="15"/>
    </row>
    <row r="236" ht="12.75">
      <c r="B236" s="15"/>
    </row>
    <row r="237" ht="12.75">
      <c r="B237" s="15"/>
    </row>
    <row r="238" ht="12.75">
      <c r="B238" s="15"/>
    </row>
    <row r="239" ht="12.75">
      <c r="B239" s="15"/>
    </row>
    <row r="240" ht="12.75">
      <c r="B240" s="1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A3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8515625" style="0" customWidth="1"/>
    <col min="2" max="2" width="6.28125" style="0" customWidth="1"/>
    <col min="3" max="3" width="17.7109375" style="0" customWidth="1"/>
    <col min="4" max="4" width="14.8515625" style="0" bestFit="1" customWidth="1"/>
    <col min="5" max="5" width="1.421875" style="0" customWidth="1"/>
    <col min="6" max="6" width="14.28125" style="0" bestFit="1" customWidth="1"/>
    <col min="7" max="7" width="14.8515625" style="0" bestFit="1" customWidth="1"/>
    <col min="8" max="8" width="1.421875" style="0" bestFit="1" customWidth="1"/>
    <col min="9" max="9" width="14.28125" style="0" bestFit="1" customWidth="1"/>
    <col min="10" max="10" width="14.8515625" style="0" bestFit="1" customWidth="1"/>
    <col min="11" max="11" width="1.421875" style="0" bestFit="1" customWidth="1"/>
    <col min="12" max="12" width="14.28125" style="0" bestFit="1" customWidth="1"/>
    <col min="13" max="13" width="14.8515625" style="0" bestFit="1" customWidth="1"/>
    <col min="14" max="14" width="1.421875" style="0" customWidth="1"/>
    <col min="15" max="15" width="14.28125" style="0" bestFit="1" customWidth="1"/>
    <col min="16" max="16" width="14.8515625" style="0" bestFit="1" customWidth="1"/>
    <col min="17" max="17" width="1.421875" style="0" customWidth="1"/>
    <col min="18" max="18" width="14.28125" style="0" bestFit="1" customWidth="1"/>
    <col min="19" max="19" width="14.8515625" style="0" bestFit="1" customWidth="1"/>
    <col min="20" max="20" width="1.421875" style="0" bestFit="1" customWidth="1"/>
    <col min="21" max="21" width="14.28125" style="0" bestFit="1" customWidth="1"/>
    <col min="22" max="22" width="15.28125" style="0" bestFit="1" customWidth="1"/>
    <col min="23" max="23" width="1.421875" style="0" customWidth="1"/>
    <col min="24" max="24" width="14.28125" style="0" bestFit="1" customWidth="1"/>
    <col min="25" max="25" width="15.8515625" style="0" bestFit="1" customWidth="1"/>
    <col min="26" max="26" width="1.421875" style="0" customWidth="1"/>
    <col min="27" max="27" width="14.28125" style="0" bestFit="1" customWidth="1"/>
    <col min="28" max="28" width="15.8515625" style="0" bestFit="1" customWidth="1"/>
    <col min="29" max="29" width="1.421875" style="0" customWidth="1"/>
    <col min="30" max="30" width="14.28125" style="0" bestFit="1" customWidth="1"/>
    <col min="31" max="31" width="15.8515625" style="0" bestFit="1" customWidth="1"/>
    <col min="32" max="32" width="25.28125" style="0" customWidth="1"/>
    <col min="33" max="33" width="24.00390625" style="0" customWidth="1"/>
    <col min="34" max="34" width="14.7109375" style="2" customWidth="1"/>
    <col min="35" max="35" width="16.421875" style="2" bestFit="1" customWidth="1"/>
    <col min="36" max="36" width="1.421875" style="0" customWidth="1"/>
    <col min="37" max="37" width="16.57421875" style="0" customWidth="1"/>
    <col min="38" max="38" width="16.421875" style="0" customWidth="1"/>
    <col min="39" max="39" width="1.421875" style="0" customWidth="1"/>
    <col min="40" max="41" width="16.57421875" style="0" customWidth="1"/>
    <col min="42" max="42" width="18.140625" style="0" customWidth="1"/>
    <col min="43" max="43" width="16.421875" style="0" bestFit="1" customWidth="1"/>
    <col min="44" max="51" width="16.7109375" style="3" customWidth="1"/>
    <col min="52" max="52" width="16.7109375" style="0" customWidth="1"/>
    <col min="53" max="53" width="17.421875" style="0" bestFit="1" customWidth="1"/>
    <col min="54" max="55" width="16.7109375" style="0" customWidth="1"/>
  </cols>
  <sheetData>
    <row r="4" spans="1:33" ht="12.75">
      <c r="A4" s="1" t="s">
        <v>0</v>
      </c>
      <c r="AG4" s="1" t="s">
        <v>0</v>
      </c>
    </row>
    <row r="5" spans="1:33" ht="12.75">
      <c r="A5" s="1" t="s">
        <v>19</v>
      </c>
      <c r="AG5" s="1" t="s">
        <v>19</v>
      </c>
    </row>
    <row r="6" spans="1:33" ht="12.75">
      <c r="A6" s="1" t="s">
        <v>2</v>
      </c>
      <c r="AG6" s="1" t="s">
        <v>20</v>
      </c>
    </row>
    <row r="7" spans="1:33" ht="12.75">
      <c r="A7" s="1"/>
      <c r="AG7" s="1"/>
    </row>
    <row r="8" spans="1:33" ht="12.75">
      <c r="A8" s="1"/>
      <c r="AG8" s="1"/>
    </row>
    <row r="9" spans="3:52" ht="15">
      <c r="C9" s="37" t="s">
        <v>21</v>
      </c>
      <c r="E9" t="s">
        <v>22</v>
      </c>
      <c r="F9" s="37" t="s">
        <v>23</v>
      </c>
      <c r="H9" t="s">
        <v>22</v>
      </c>
      <c r="I9" s="37" t="s">
        <v>24</v>
      </c>
      <c r="K9" t="s">
        <v>22</v>
      </c>
      <c r="L9" s="37" t="s">
        <v>25</v>
      </c>
      <c r="N9" t="s">
        <v>22</v>
      </c>
      <c r="O9" s="37" t="s">
        <v>26</v>
      </c>
      <c r="Q9" t="s">
        <v>22</v>
      </c>
      <c r="R9" s="37" t="s">
        <v>27</v>
      </c>
      <c r="T9" t="s">
        <v>22</v>
      </c>
      <c r="U9" s="37" t="s">
        <v>28</v>
      </c>
      <c r="W9" t="s">
        <v>22</v>
      </c>
      <c r="X9" s="37" t="s">
        <v>29</v>
      </c>
      <c r="Z9" t="s">
        <v>22</v>
      </c>
      <c r="AA9" s="37" t="s">
        <v>30</v>
      </c>
      <c r="AC9" t="s">
        <v>22</v>
      </c>
      <c r="AD9" s="37" t="s">
        <v>31</v>
      </c>
      <c r="AF9" t="s">
        <v>22</v>
      </c>
      <c r="AH9" s="38" t="s">
        <v>32</v>
      </c>
      <c r="AJ9" t="s">
        <v>22</v>
      </c>
      <c r="AK9" s="38" t="s">
        <v>33</v>
      </c>
      <c r="AM9" t="s">
        <v>22</v>
      </c>
      <c r="AN9" s="38" t="s">
        <v>34</v>
      </c>
      <c r="AP9" s="8" t="s">
        <v>35</v>
      </c>
      <c r="AR9" s="39" t="s">
        <v>36</v>
      </c>
      <c r="AT9" s="39" t="s">
        <v>37</v>
      </c>
      <c r="AV9" s="39" t="s">
        <v>38</v>
      </c>
      <c r="AX9" s="8" t="s">
        <v>39</v>
      </c>
      <c r="AZ9" s="18" t="s">
        <v>12</v>
      </c>
    </row>
    <row r="10" spans="3:53" ht="12.75">
      <c r="C10" s="5" t="s">
        <v>4</v>
      </c>
      <c r="D10" s="5" t="s">
        <v>14</v>
      </c>
      <c r="E10" t="s">
        <v>22</v>
      </c>
      <c r="F10" s="5" t="s">
        <v>4</v>
      </c>
      <c r="G10" s="5" t="s">
        <v>14</v>
      </c>
      <c r="H10" t="s">
        <v>22</v>
      </c>
      <c r="I10" s="5" t="s">
        <v>4</v>
      </c>
      <c r="J10" s="5" t="s">
        <v>14</v>
      </c>
      <c r="K10" t="s">
        <v>22</v>
      </c>
      <c r="L10" s="5" t="s">
        <v>4</v>
      </c>
      <c r="M10" s="5" t="s">
        <v>14</v>
      </c>
      <c r="N10" t="s">
        <v>22</v>
      </c>
      <c r="O10" s="5" t="s">
        <v>4</v>
      </c>
      <c r="P10" s="5" t="s">
        <v>14</v>
      </c>
      <c r="Q10" t="s">
        <v>22</v>
      </c>
      <c r="R10" s="5" t="s">
        <v>4</v>
      </c>
      <c r="S10" s="5" t="s">
        <v>14</v>
      </c>
      <c r="T10" t="s">
        <v>22</v>
      </c>
      <c r="U10" s="5" t="s">
        <v>4</v>
      </c>
      <c r="V10" s="5" t="s">
        <v>14</v>
      </c>
      <c r="W10" t="s">
        <v>22</v>
      </c>
      <c r="X10" s="5" t="s">
        <v>4</v>
      </c>
      <c r="Y10" s="5" t="s">
        <v>14</v>
      </c>
      <c r="Z10" t="s">
        <v>22</v>
      </c>
      <c r="AA10" s="5" t="s">
        <v>4</v>
      </c>
      <c r="AB10" s="5" t="s">
        <v>14</v>
      </c>
      <c r="AC10" t="s">
        <v>22</v>
      </c>
      <c r="AD10" s="5" t="s">
        <v>4</v>
      </c>
      <c r="AE10" s="5" t="s">
        <v>14</v>
      </c>
      <c r="AF10" t="s">
        <v>22</v>
      </c>
      <c r="AH10" s="6" t="s">
        <v>4</v>
      </c>
      <c r="AI10" s="6" t="s">
        <v>14</v>
      </c>
      <c r="AJ10" t="s">
        <v>22</v>
      </c>
      <c r="AK10" s="6" t="s">
        <v>4</v>
      </c>
      <c r="AL10" s="6" t="s">
        <v>14</v>
      </c>
      <c r="AM10" t="s">
        <v>22</v>
      </c>
      <c r="AN10" s="6" t="s">
        <v>4</v>
      </c>
      <c r="AO10" s="6" t="s">
        <v>14</v>
      </c>
      <c r="AP10" s="6" t="s">
        <v>4</v>
      </c>
      <c r="AQ10" s="6" t="s">
        <v>14</v>
      </c>
      <c r="AR10" s="7" t="s">
        <v>4</v>
      </c>
      <c r="AS10" s="7" t="s">
        <v>14</v>
      </c>
      <c r="AT10" s="7" t="s">
        <v>4</v>
      </c>
      <c r="AU10" s="7" t="s">
        <v>14</v>
      </c>
      <c r="AV10" s="7" t="s">
        <v>4</v>
      </c>
      <c r="AW10" s="7" t="s">
        <v>14</v>
      </c>
      <c r="AX10" s="7" t="s">
        <v>4</v>
      </c>
      <c r="AY10" s="7" t="s">
        <v>14</v>
      </c>
      <c r="AZ10" s="7" t="s">
        <v>4</v>
      </c>
      <c r="BA10" s="7" t="s">
        <v>14</v>
      </c>
    </row>
    <row r="11" spans="1:53" ht="12.75">
      <c r="A11" t="s">
        <v>40</v>
      </c>
      <c r="C11" s="15">
        <v>2787752.27</v>
      </c>
      <c r="D11" s="15">
        <v>5264408.65</v>
      </c>
      <c r="E11" t="s">
        <v>22</v>
      </c>
      <c r="F11" s="15">
        <v>2325984.78</v>
      </c>
      <c r="G11" s="15">
        <v>6336005.58</v>
      </c>
      <c r="H11" t="s">
        <v>22</v>
      </c>
      <c r="I11" s="15">
        <v>2950172.31</v>
      </c>
      <c r="J11" s="15">
        <v>3246259.25</v>
      </c>
      <c r="K11" t="s">
        <v>22</v>
      </c>
      <c r="L11" s="15">
        <v>3016231.16</v>
      </c>
      <c r="M11" s="15">
        <v>2012098.48</v>
      </c>
      <c r="N11" t="s">
        <v>22</v>
      </c>
      <c r="O11" s="15">
        <v>2930976.8</v>
      </c>
      <c r="P11" s="15">
        <v>1772464.74</v>
      </c>
      <c r="Q11" t="s">
        <v>22</v>
      </c>
      <c r="R11" s="15">
        <v>3520613.17</v>
      </c>
      <c r="S11" s="15">
        <v>1857251.07</v>
      </c>
      <c r="T11" t="s">
        <v>22</v>
      </c>
      <c r="U11" s="15">
        <v>4117278.58</v>
      </c>
      <c r="V11" s="15">
        <v>2440470.67</v>
      </c>
      <c r="W11" t="s">
        <v>22</v>
      </c>
      <c r="X11" s="15">
        <v>3349026.28</v>
      </c>
      <c r="Y11" s="15">
        <v>2583391.18</v>
      </c>
      <c r="Z11" t="s">
        <v>22</v>
      </c>
      <c r="AA11" s="15">
        <v>3404984.36</v>
      </c>
      <c r="AB11" s="15">
        <v>5717071.85</v>
      </c>
      <c r="AC11" t="s">
        <v>22</v>
      </c>
      <c r="AD11" s="15">
        <v>3199624.4</v>
      </c>
      <c r="AE11" s="15">
        <v>7645248.2299999995</v>
      </c>
      <c r="AF11" t="s">
        <v>22</v>
      </c>
      <c r="AG11" t="s">
        <v>40</v>
      </c>
      <c r="AH11" s="2">
        <v>3886886.18</v>
      </c>
      <c r="AI11" s="2">
        <v>1118727.03</v>
      </c>
      <c r="AJ11" t="s">
        <v>22</v>
      </c>
      <c r="AK11" s="16">
        <v>3731804.79</v>
      </c>
      <c r="AL11" s="16">
        <v>5080641.34</v>
      </c>
      <c r="AM11" t="s">
        <v>22</v>
      </c>
      <c r="AN11" s="2">
        <v>3462176.31</v>
      </c>
      <c r="AO11" s="2">
        <v>2674954.47</v>
      </c>
      <c r="AP11" s="2">
        <v>3122977.99</v>
      </c>
      <c r="AQ11" s="2">
        <v>2394655.82</v>
      </c>
      <c r="AR11" s="3">
        <v>4036397.43</v>
      </c>
      <c r="AS11" s="3">
        <v>3561982.26</v>
      </c>
      <c r="AT11" s="3">
        <v>2910109.94</v>
      </c>
      <c r="AU11" s="3">
        <v>11489350.77</v>
      </c>
      <c r="AV11" s="3">
        <v>5349748.44</v>
      </c>
      <c r="AW11" s="3">
        <v>20194358.67</v>
      </c>
      <c r="AX11" s="3">
        <v>4344619.71</v>
      </c>
      <c r="AY11" s="16">
        <v>36877468.07</v>
      </c>
      <c r="AZ11" s="16">
        <f>F11+I11+L11+O11+R11+U11+X11+AA11+AD11+AH11+AK11+AN11+AP11+AR11+AT11+AV11+AX11</f>
        <v>59659612.63</v>
      </c>
      <c r="BA11" s="16">
        <f>G11+J11+M11+P11+S11+V11+Y11+AB11+AE11+AI11+AL11+AO11+AQ11+AS11+AU11+AW11+AY11</f>
        <v>117002399.47999999</v>
      </c>
    </row>
    <row r="12" spans="1:53" ht="12.75">
      <c r="A12" t="s">
        <v>41</v>
      </c>
      <c r="C12" s="15">
        <v>939867.42</v>
      </c>
      <c r="D12" s="15">
        <v>382117.43</v>
      </c>
      <c r="E12" t="s">
        <v>22</v>
      </c>
      <c r="F12" s="15">
        <v>793900.86</v>
      </c>
      <c r="G12" s="15">
        <v>326003.96</v>
      </c>
      <c r="H12" t="s">
        <v>22</v>
      </c>
      <c r="I12" s="15">
        <v>1028031.16</v>
      </c>
      <c r="J12" s="15">
        <v>367130.66</v>
      </c>
      <c r="K12" t="s">
        <v>22</v>
      </c>
      <c r="L12" s="15">
        <v>998122.98</v>
      </c>
      <c r="M12" s="15">
        <v>267073.9</v>
      </c>
      <c r="N12" t="s">
        <v>22</v>
      </c>
      <c r="O12" s="15">
        <v>1474205.52</v>
      </c>
      <c r="P12" s="15">
        <v>684218.39</v>
      </c>
      <c r="Q12" t="s">
        <v>22</v>
      </c>
      <c r="R12" s="15">
        <v>1159843.36</v>
      </c>
      <c r="S12" s="15">
        <v>559172</v>
      </c>
      <c r="T12" t="s">
        <v>22</v>
      </c>
      <c r="U12" s="15">
        <v>1278001.9</v>
      </c>
      <c r="V12" s="15">
        <v>804041.7</v>
      </c>
      <c r="W12" t="s">
        <v>22</v>
      </c>
      <c r="X12" s="15">
        <v>1150748.16</v>
      </c>
      <c r="Y12" s="15">
        <v>1547155.88</v>
      </c>
      <c r="Z12" t="s">
        <v>22</v>
      </c>
      <c r="AA12" s="15">
        <v>1603018.67</v>
      </c>
      <c r="AB12" s="15">
        <v>1008585.59</v>
      </c>
      <c r="AC12" t="s">
        <v>22</v>
      </c>
      <c r="AD12" s="15">
        <v>1210764.56</v>
      </c>
      <c r="AE12" s="15">
        <v>751704.71</v>
      </c>
      <c r="AF12" t="s">
        <v>22</v>
      </c>
      <c r="AG12" t="s">
        <v>41</v>
      </c>
      <c r="AH12" s="2">
        <v>1089084.83</v>
      </c>
      <c r="AI12" s="2">
        <v>704723.66</v>
      </c>
      <c r="AJ12" t="s">
        <v>22</v>
      </c>
      <c r="AK12" s="16">
        <v>1313593.3</v>
      </c>
      <c r="AL12" s="16">
        <v>716957.56</v>
      </c>
      <c r="AM12" t="s">
        <v>22</v>
      </c>
      <c r="AN12" s="2">
        <v>2050507.75</v>
      </c>
      <c r="AO12" s="2">
        <v>1073185.56</v>
      </c>
      <c r="AP12" s="2">
        <v>4358810.96</v>
      </c>
      <c r="AQ12" s="2">
        <v>624245.65</v>
      </c>
      <c r="AR12" s="3">
        <v>1572462.43</v>
      </c>
      <c r="AS12" s="3">
        <v>816931.16</v>
      </c>
      <c r="AT12" s="3">
        <v>1318922.38</v>
      </c>
      <c r="AU12" s="3">
        <v>2758418.93</v>
      </c>
      <c r="AV12" s="3">
        <v>1556301.68</v>
      </c>
      <c r="AW12" s="3">
        <v>2010411.15</v>
      </c>
      <c r="AX12" s="3">
        <v>1684763.07</v>
      </c>
      <c r="AY12" s="16">
        <v>1642898.42</v>
      </c>
      <c r="AZ12" s="16">
        <f aca="true" t="shared" si="0" ref="AZ12:BA75">F12+I12+L12+O12+R12+U12+X12+AA12+AD12+AH12+AK12+AN12+AP12+AR12+AT12+AV12+AX12</f>
        <v>25641083.57</v>
      </c>
      <c r="BA12" s="16">
        <f t="shared" si="0"/>
        <v>16662858.88</v>
      </c>
    </row>
    <row r="13" spans="1:53" ht="12.75">
      <c r="A13" t="s">
        <v>42</v>
      </c>
      <c r="C13" s="15">
        <v>1316466.67</v>
      </c>
      <c r="D13" s="15">
        <v>534966</v>
      </c>
      <c r="E13" t="s">
        <v>22</v>
      </c>
      <c r="F13" s="15">
        <v>1050532.44</v>
      </c>
      <c r="G13" s="15">
        <v>648431.35</v>
      </c>
      <c r="H13" t="s">
        <v>22</v>
      </c>
      <c r="I13" s="15">
        <v>760711.88</v>
      </c>
      <c r="J13" s="15">
        <v>556597.99</v>
      </c>
      <c r="K13" t="s">
        <v>22</v>
      </c>
      <c r="L13" s="15">
        <v>1498031.3</v>
      </c>
      <c r="M13" s="15">
        <v>622523.42</v>
      </c>
      <c r="N13" t="s">
        <v>22</v>
      </c>
      <c r="O13" s="15">
        <v>1374388.94</v>
      </c>
      <c r="P13" s="15">
        <v>1353231.7</v>
      </c>
      <c r="Q13" t="s">
        <v>22</v>
      </c>
      <c r="R13" s="15">
        <v>1124237.41</v>
      </c>
      <c r="S13" s="15">
        <v>1702374.67</v>
      </c>
      <c r="T13" t="s">
        <v>22</v>
      </c>
      <c r="U13" s="15">
        <v>1211786.44</v>
      </c>
      <c r="V13" s="15">
        <v>3421681.55</v>
      </c>
      <c r="W13" t="s">
        <v>22</v>
      </c>
      <c r="X13" s="15">
        <v>1292792.44</v>
      </c>
      <c r="Y13" s="15">
        <v>11153762.149999999</v>
      </c>
      <c r="Z13" t="s">
        <v>22</v>
      </c>
      <c r="AA13" s="15">
        <v>1158580.56</v>
      </c>
      <c r="AB13" s="15">
        <v>24499880.119999997</v>
      </c>
      <c r="AC13" t="s">
        <v>22</v>
      </c>
      <c r="AD13" s="15">
        <v>1122316.04</v>
      </c>
      <c r="AE13" s="15">
        <v>24772111.83</v>
      </c>
      <c r="AF13" t="s">
        <v>22</v>
      </c>
      <c r="AG13" t="s">
        <v>42</v>
      </c>
      <c r="AH13" s="2">
        <v>1079730.44</v>
      </c>
      <c r="AI13" s="2">
        <v>5465623.09</v>
      </c>
      <c r="AJ13" t="s">
        <v>22</v>
      </c>
      <c r="AK13" s="16">
        <v>2019006.46</v>
      </c>
      <c r="AL13" s="16">
        <v>1238012.75</v>
      </c>
      <c r="AM13" t="s">
        <v>22</v>
      </c>
      <c r="AN13" s="2">
        <v>1592352.4</v>
      </c>
      <c r="AO13" s="2">
        <v>805717.08</v>
      </c>
      <c r="AP13" s="2">
        <v>2410526.79</v>
      </c>
      <c r="AQ13" s="2">
        <v>1730766.86</v>
      </c>
      <c r="AR13" s="3">
        <v>2341174.87</v>
      </c>
      <c r="AS13" s="3">
        <v>2443252.88</v>
      </c>
      <c r="AT13" s="3">
        <v>2082257.44</v>
      </c>
      <c r="AU13" s="3">
        <v>3414676.64</v>
      </c>
      <c r="AV13" s="3">
        <v>1996593.44</v>
      </c>
      <c r="AW13" s="3">
        <v>1051273.29</v>
      </c>
      <c r="AX13" s="3">
        <v>2484095.14</v>
      </c>
      <c r="AY13" s="16">
        <v>2697535.68</v>
      </c>
      <c r="AZ13" s="16">
        <f t="shared" si="0"/>
        <v>26599114.430000003</v>
      </c>
      <c r="BA13" s="16">
        <f t="shared" si="0"/>
        <v>87577453.05000001</v>
      </c>
    </row>
    <row r="14" spans="1:53" ht="12.75">
      <c r="A14" t="s">
        <v>43</v>
      </c>
      <c r="C14" s="15">
        <v>1299051.6</v>
      </c>
      <c r="D14" s="15">
        <v>5426636.06</v>
      </c>
      <c r="E14" t="s">
        <v>22</v>
      </c>
      <c r="F14" s="15">
        <v>1239925.69</v>
      </c>
      <c r="G14" s="15">
        <v>2028150.23</v>
      </c>
      <c r="H14" t="s">
        <v>22</v>
      </c>
      <c r="I14" s="15">
        <v>1387714.03</v>
      </c>
      <c r="J14" s="15">
        <v>1044539.6</v>
      </c>
      <c r="K14" t="s">
        <v>22</v>
      </c>
      <c r="L14" s="15">
        <v>1667030.05</v>
      </c>
      <c r="M14" s="15">
        <v>2969859.69</v>
      </c>
      <c r="N14" t="s">
        <v>22</v>
      </c>
      <c r="O14" s="15">
        <v>1788738.72</v>
      </c>
      <c r="P14" s="15">
        <v>12453987.930000002</v>
      </c>
      <c r="Q14" t="s">
        <v>22</v>
      </c>
      <c r="R14" s="15">
        <v>1986259.89</v>
      </c>
      <c r="S14" s="15">
        <v>16677753.16</v>
      </c>
      <c r="T14" t="s">
        <v>22</v>
      </c>
      <c r="U14" s="15">
        <v>1991283.03</v>
      </c>
      <c r="V14" s="15">
        <v>12795926.32</v>
      </c>
      <c r="W14" t="s">
        <v>22</v>
      </c>
      <c r="X14" s="15">
        <v>1258252.85</v>
      </c>
      <c r="Y14" s="15">
        <v>15050691.42</v>
      </c>
      <c r="Z14" t="s">
        <v>22</v>
      </c>
      <c r="AA14" s="15">
        <v>1622886.91</v>
      </c>
      <c r="AB14" s="15">
        <v>15826016.47</v>
      </c>
      <c r="AC14" t="s">
        <v>22</v>
      </c>
      <c r="AD14" s="15">
        <v>1589426.2</v>
      </c>
      <c r="AE14" s="15">
        <v>11871992.780000001</v>
      </c>
      <c r="AF14" t="s">
        <v>22</v>
      </c>
      <c r="AG14" t="s">
        <v>43</v>
      </c>
      <c r="AH14" s="2">
        <v>1468053.61</v>
      </c>
      <c r="AI14" s="2">
        <v>2039135.87</v>
      </c>
      <c r="AJ14" t="s">
        <v>22</v>
      </c>
      <c r="AK14" s="16">
        <v>1887670.1</v>
      </c>
      <c r="AL14" s="16">
        <v>1894884</v>
      </c>
      <c r="AM14" t="s">
        <v>22</v>
      </c>
      <c r="AN14" s="2">
        <v>1598520.71</v>
      </c>
      <c r="AO14" s="2">
        <v>2580220.51</v>
      </c>
      <c r="AP14" s="2">
        <v>5236814.4</v>
      </c>
      <c r="AQ14" s="2">
        <v>2097560.87</v>
      </c>
      <c r="AR14" s="3">
        <v>1977786.9</v>
      </c>
      <c r="AS14" s="3">
        <v>4840441.63</v>
      </c>
      <c r="AT14" s="3">
        <v>2986537.44</v>
      </c>
      <c r="AU14" s="3">
        <v>2743092.65</v>
      </c>
      <c r="AV14" s="3">
        <v>1773766.91</v>
      </c>
      <c r="AW14" s="3">
        <v>6042017.17</v>
      </c>
      <c r="AX14" s="3">
        <v>2480611.13</v>
      </c>
      <c r="AY14" s="16">
        <v>5644988.78</v>
      </c>
      <c r="AZ14" s="16">
        <f t="shared" si="0"/>
        <v>33941278.57</v>
      </c>
      <c r="BA14" s="16">
        <f t="shared" si="0"/>
        <v>118601259.08000003</v>
      </c>
    </row>
    <row r="15" spans="1:53" ht="12.75">
      <c r="A15" t="s">
        <v>44</v>
      </c>
      <c r="C15" s="15">
        <v>2611021.52</v>
      </c>
      <c r="D15" s="15">
        <v>16706888.680000002</v>
      </c>
      <c r="E15" t="s">
        <v>22</v>
      </c>
      <c r="F15" s="15">
        <v>1380998.27</v>
      </c>
      <c r="G15" s="15">
        <v>23541537.04</v>
      </c>
      <c r="H15" t="s">
        <v>22</v>
      </c>
      <c r="I15" s="15">
        <v>1119406.12</v>
      </c>
      <c r="J15" s="15">
        <v>597833.32</v>
      </c>
      <c r="K15" t="s">
        <v>22</v>
      </c>
      <c r="L15" s="15">
        <v>1602285.46</v>
      </c>
      <c r="M15" s="15">
        <v>10264131.02</v>
      </c>
      <c r="N15" t="s">
        <v>22</v>
      </c>
      <c r="O15" s="15">
        <v>1970997.72</v>
      </c>
      <c r="P15" s="15">
        <v>8975557.15</v>
      </c>
      <c r="Q15" t="s">
        <v>22</v>
      </c>
      <c r="R15" s="15">
        <v>2957985.54</v>
      </c>
      <c r="S15" s="15">
        <v>6397161.130000001</v>
      </c>
      <c r="T15" t="s">
        <v>22</v>
      </c>
      <c r="U15" s="15">
        <v>2764475.73</v>
      </c>
      <c r="V15" s="15">
        <v>7352750.36</v>
      </c>
      <c r="W15" t="s">
        <v>22</v>
      </c>
      <c r="X15" s="15">
        <v>2607256.96</v>
      </c>
      <c r="Y15" s="15">
        <v>8973047.52</v>
      </c>
      <c r="Z15" t="s">
        <v>22</v>
      </c>
      <c r="AA15" s="15">
        <v>2598463.89</v>
      </c>
      <c r="AB15" s="15">
        <v>13501347.47</v>
      </c>
      <c r="AC15" t="s">
        <v>22</v>
      </c>
      <c r="AD15" s="15">
        <v>1938719.81</v>
      </c>
      <c r="AE15" s="15">
        <v>15159248.97</v>
      </c>
      <c r="AF15" t="s">
        <v>22</v>
      </c>
      <c r="AG15" t="s">
        <v>44</v>
      </c>
      <c r="AH15" s="2">
        <v>1746553.3</v>
      </c>
      <c r="AI15" s="2">
        <v>25574021.05</v>
      </c>
      <c r="AJ15" t="s">
        <v>22</v>
      </c>
      <c r="AK15" s="16">
        <v>2164690.07</v>
      </c>
      <c r="AL15" s="16">
        <v>52878678.95</v>
      </c>
      <c r="AM15" t="s">
        <v>22</v>
      </c>
      <c r="AN15" s="2">
        <v>2602133.43</v>
      </c>
      <c r="AO15" s="2">
        <v>47300087.55</v>
      </c>
      <c r="AP15" s="2">
        <v>7073468.92</v>
      </c>
      <c r="AQ15" s="2">
        <v>18145456.38</v>
      </c>
      <c r="AR15" s="3">
        <v>4518118.59</v>
      </c>
      <c r="AS15" s="3">
        <v>16054255.28</v>
      </c>
      <c r="AT15" s="3">
        <v>2985743.49</v>
      </c>
      <c r="AU15" s="3">
        <v>12407879.2</v>
      </c>
      <c r="AV15" s="3">
        <v>4050228.26</v>
      </c>
      <c r="AW15" s="3">
        <v>14919517.95</v>
      </c>
      <c r="AX15" s="3">
        <v>3551050</v>
      </c>
      <c r="AY15" s="16">
        <v>8580239.15</v>
      </c>
      <c r="AZ15" s="16">
        <f t="shared" si="0"/>
        <v>47632575.56</v>
      </c>
      <c r="BA15" s="16">
        <f t="shared" si="0"/>
        <v>290622749.48999995</v>
      </c>
    </row>
    <row r="16" spans="1:53" ht="12.75">
      <c r="A16" t="s">
        <v>45</v>
      </c>
      <c r="C16" s="15">
        <v>2181271.15</v>
      </c>
      <c r="D16" s="15">
        <v>531530.98</v>
      </c>
      <c r="E16" t="s">
        <v>22</v>
      </c>
      <c r="F16" s="15">
        <v>1685122.98</v>
      </c>
      <c r="G16" s="15">
        <v>863794.88</v>
      </c>
      <c r="H16" t="s">
        <v>22</v>
      </c>
      <c r="I16" s="15">
        <v>1343632.74</v>
      </c>
      <c r="J16" s="15">
        <v>755023.18</v>
      </c>
      <c r="K16" t="s">
        <v>22</v>
      </c>
      <c r="L16" s="15">
        <v>1598288.58</v>
      </c>
      <c r="M16" s="15">
        <v>1276571.53</v>
      </c>
      <c r="N16" t="s">
        <v>22</v>
      </c>
      <c r="O16" s="15">
        <v>1661828.34</v>
      </c>
      <c r="P16" s="15">
        <v>960052.77</v>
      </c>
      <c r="Q16" t="s">
        <v>22</v>
      </c>
      <c r="R16" s="15">
        <v>1417920.23</v>
      </c>
      <c r="S16" s="15">
        <v>1018752.42</v>
      </c>
      <c r="T16" t="s">
        <v>22</v>
      </c>
      <c r="U16" s="15">
        <v>1512590.54</v>
      </c>
      <c r="V16" s="15">
        <v>1522423.65</v>
      </c>
      <c r="W16" t="s">
        <v>22</v>
      </c>
      <c r="X16" s="15">
        <v>2569808.41</v>
      </c>
      <c r="Y16" s="15">
        <v>975655.23</v>
      </c>
      <c r="Z16" t="s">
        <v>22</v>
      </c>
      <c r="AA16" s="15">
        <v>2158185.27</v>
      </c>
      <c r="AB16" s="15">
        <v>1078304.82</v>
      </c>
      <c r="AC16" t="s">
        <v>22</v>
      </c>
      <c r="AD16" s="15">
        <v>2254727.8</v>
      </c>
      <c r="AE16" s="15">
        <v>1300141.21</v>
      </c>
      <c r="AF16" t="s">
        <v>22</v>
      </c>
      <c r="AG16" t="s">
        <v>45</v>
      </c>
      <c r="AH16" s="2">
        <v>2062625.41</v>
      </c>
      <c r="AI16" s="2">
        <v>1158373.42</v>
      </c>
      <c r="AJ16" t="s">
        <v>22</v>
      </c>
      <c r="AK16" s="16">
        <v>2102908.58</v>
      </c>
      <c r="AL16" s="16">
        <v>800145.43</v>
      </c>
      <c r="AM16" t="s">
        <v>22</v>
      </c>
      <c r="AN16" s="2">
        <v>1887560.56</v>
      </c>
      <c r="AO16" s="2">
        <v>1743795.94</v>
      </c>
      <c r="AP16" s="2">
        <v>2600482.39</v>
      </c>
      <c r="AQ16" s="2">
        <v>864790.81</v>
      </c>
      <c r="AR16" s="3">
        <v>1437691.75</v>
      </c>
      <c r="AS16" s="3">
        <v>1959860.62</v>
      </c>
      <c r="AT16" s="3">
        <v>2022471.61</v>
      </c>
      <c r="AU16" s="3">
        <v>2853999.51</v>
      </c>
      <c r="AV16" s="3">
        <v>2549568.86</v>
      </c>
      <c r="AW16" s="3">
        <v>4501282.84</v>
      </c>
      <c r="AX16" s="3">
        <v>3080957.87</v>
      </c>
      <c r="AY16" s="16">
        <v>2673894.21</v>
      </c>
      <c r="AZ16" s="16">
        <f t="shared" si="0"/>
        <v>33946371.92</v>
      </c>
      <c r="BA16" s="16">
        <f t="shared" si="0"/>
        <v>26306862.470000003</v>
      </c>
    </row>
    <row r="17" spans="1:53" ht="12.75">
      <c r="A17" t="s">
        <v>46</v>
      </c>
      <c r="C17" s="15">
        <v>2073240.22</v>
      </c>
      <c r="D17" s="15">
        <v>4085607.66</v>
      </c>
      <c r="E17" t="s">
        <v>22</v>
      </c>
      <c r="F17" s="15">
        <v>2001534.34</v>
      </c>
      <c r="G17" s="15">
        <v>2794548</v>
      </c>
      <c r="H17" t="s">
        <v>22</v>
      </c>
      <c r="I17" s="15">
        <v>2088687.82</v>
      </c>
      <c r="J17" s="15">
        <v>2195193.78</v>
      </c>
      <c r="K17" t="s">
        <v>22</v>
      </c>
      <c r="L17" s="15">
        <v>1983494.64</v>
      </c>
      <c r="M17" s="15">
        <v>2676140.22</v>
      </c>
      <c r="N17" t="s">
        <v>22</v>
      </c>
      <c r="O17" s="15">
        <v>2011201.62</v>
      </c>
      <c r="P17" s="15">
        <v>6799637.489999999</v>
      </c>
      <c r="Q17" t="s">
        <v>22</v>
      </c>
      <c r="R17" s="15">
        <v>2553503.95</v>
      </c>
      <c r="S17" s="15">
        <v>3962562.69</v>
      </c>
      <c r="T17" t="s">
        <v>22</v>
      </c>
      <c r="U17" s="15">
        <v>2051578.18</v>
      </c>
      <c r="V17" s="15">
        <v>1135123.35</v>
      </c>
      <c r="W17" t="s">
        <v>22</v>
      </c>
      <c r="X17" s="15">
        <v>3301109.27</v>
      </c>
      <c r="Y17" s="15">
        <v>832998.19</v>
      </c>
      <c r="Z17" t="s">
        <v>22</v>
      </c>
      <c r="AA17" s="15">
        <v>2208122.2</v>
      </c>
      <c r="AB17" s="15">
        <v>1877786.25</v>
      </c>
      <c r="AC17" t="s">
        <v>22</v>
      </c>
      <c r="AD17" s="15">
        <v>2488850.77</v>
      </c>
      <c r="AE17" s="15">
        <v>2826042.41</v>
      </c>
      <c r="AF17" t="s">
        <v>22</v>
      </c>
      <c r="AG17" t="s">
        <v>46</v>
      </c>
      <c r="AH17" s="2">
        <v>2788562.34</v>
      </c>
      <c r="AI17" s="2">
        <v>2903873.98</v>
      </c>
      <c r="AJ17" t="s">
        <v>22</v>
      </c>
      <c r="AK17" s="16">
        <v>3080692.07</v>
      </c>
      <c r="AL17" s="16">
        <v>1674940.41</v>
      </c>
      <c r="AM17" t="s">
        <v>22</v>
      </c>
      <c r="AN17" s="2">
        <v>2695547.35</v>
      </c>
      <c r="AO17" s="2">
        <v>1522964.11</v>
      </c>
      <c r="AP17" s="2">
        <v>2111371.39</v>
      </c>
      <c r="AQ17" s="2">
        <v>1221819.51</v>
      </c>
      <c r="AR17" s="3">
        <v>5485265.13</v>
      </c>
      <c r="AS17" s="3">
        <v>2510512.49</v>
      </c>
      <c r="AT17" s="3">
        <v>5149826.59</v>
      </c>
      <c r="AU17" s="3">
        <v>2781059.53</v>
      </c>
      <c r="AV17" s="3">
        <v>3110108.98</v>
      </c>
      <c r="AW17" s="3">
        <v>3996130.55</v>
      </c>
      <c r="AX17" s="3">
        <v>3372610.95</v>
      </c>
      <c r="AY17" s="16">
        <v>2442091.69</v>
      </c>
      <c r="AZ17" s="16">
        <f t="shared" si="0"/>
        <v>48482067.589999996</v>
      </c>
      <c r="BA17" s="16">
        <f t="shared" si="0"/>
        <v>44153424.65</v>
      </c>
    </row>
    <row r="18" spans="1:53" ht="12.75">
      <c r="A18" t="s">
        <v>47</v>
      </c>
      <c r="C18" s="15">
        <v>1571520.07</v>
      </c>
      <c r="D18" s="15">
        <v>396907.12</v>
      </c>
      <c r="E18" t="s">
        <v>22</v>
      </c>
      <c r="F18" s="15">
        <v>1330998.09</v>
      </c>
      <c r="G18" s="15">
        <v>627042.67</v>
      </c>
      <c r="H18" t="s">
        <v>22</v>
      </c>
      <c r="I18" s="15">
        <v>1059349.87</v>
      </c>
      <c r="J18" s="15">
        <v>697487.5</v>
      </c>
      <c r="K18" t="s">
        <v>22</v>
      </c>
      <c r="L18" s="15">
        <v>1097269.99</v>
      </c>
      <c r="M18" s="15">
        <v>269487.39</v>
      </c>
      <c r="N18" t="s">
        <v>22</v>
      </c>
      <c r="O18" s="15">
        <v>1176447.13</v>
      </c>
      <c r="P18" s="15">
        <v>2644106.08</v>
      </c>
      <c r="Q18" t="s">
        <v>22</v>
      </c>
      <c r="R18" s="15">
        <v>1398749.8</v>
      </c>
      <c r="S18" s="15">
        <v>3638649.97</v>
      </c>
      <c r="T18" t="s">
        <v>22</v>
      </c>
      <c r="U18" s="15">
        <v>1322060.8</v>
      </c>
      <c r="V18" s="15">
        <v>1249456.03</v>
      </c>
      <c r="W18" t="s">
        <v>22</v>
      </c>
      <c r="X18" s="15">
        <v>1387828.58</v>
      </c>
      <c r="Y18" s="15">
        <v>1811627.7</v>
      </c>
      <c r="Z18" t="s">
        <v>22</v>
      </c>
      <c r="AA18" s="15">
        <v>2443138.35</v>
      </c>
      <c r="AB18" s="15">
        <v>1845713.59</v>
      </c>
      <c r="AC18" t="s">
        <v>22</v>
      </c>
      <c r="AD18" s="15">
        <v>2010536.84</v>
      </c>
      <c r="AE18" s="15">
        <v>1078488.14</v>
      </c>
      <c r="AF18" t="s">
        <v>22</v>
      </c>
      <c r="AG18" t="s">
        <v>47</v>
      </c>
      <c r="AH18" s="2">
        <v>1978039.35</v>
      </c>
      <c r="AI18" s="2">
        <v>3122252.14</v>
      </c>
      <c r="AJ18" t="s">
        <v>22</v>
      </c>
      <c r="AK18" s="16">
        <v>1512569.09</v>
      </c>
      <c r="AL18" s="16">
        <v>6427430.62</v>
      </c>
      <c r="AM18" t="s">
        <v>22</v>
      </c>
      <c r="AN18" s="2">
        <v>4106956.97</v>
      </c>
      <c r="AO18" s="2">
        <v>6909253.77</v>
      </c>
      <c r="AP18" s="2">
        <v>1783793.73</v>
      </c>
      <c r="AQ18" s="2">
        <v>2697885.18</v>
      </c>
      <c r="AR18" s="3">
        <v>1994927.27</v>
      </c>
      <c r="AS18" s="3">
        <v>5410985.53</v>
      </c>
      <c r="AT18" s="3">
        <v>555655.21</v>
      </c>
      <c r="AU18" s="3">
        <v>3451725.05</v>
      </c>
      <c r="AV18" s="3">
        <v>1570286.07</v>
      </c>
      <c r="AW18" s="3">
        <v>2809196.89</v>
      </c>
      <c r="AX18" s="3">
        <v>3276984.5</v>
      </c>
      <c r="AY18" s="16">
        <v>13998994.06</v>
      </c>
      <c r="AZ18" s="16">
        <f t="shared" si="0"/>
        <v>30005591.64</v>
      </c>
      <c r="BA18" s="16">
        <f t="shared" si="0"/>
        <v>58689782.31</v>
      </c>
    </row>
    <row r="19" spans="1:53" ht="12.75">
      <c r="A19" t="s">
        <v>48</v>
      </c>
      <c r="C19" s="15">
        <v>2308916.48</v>
      </c>
      <c r="D19" s="15">
        <v>4939043.59</v>
      </c>
      <c r="E19" t="s">
        <v>22</v>
      </c>
      <c r="F19" s="15">
        <v>2201102.7</v>
      </c>
      <c r="G19" s="15">
        <v>7204328.37</v>
      </c>
      <c r="H19" t="s">
        <v>22</v>
      </c>
      <c r="I19" s="15">
        <v>2023331.66</v>
      </c>
      <c r="J19" s="15">
        <v>7350862.79</v>
      </c>
      <c r="K19" t="s">
        <v>22</v>
      </c>
      <c r="L19" s="15">
        <v>1877222.54</v>
      </c>
      <c r="M19" s="15">
        <v>4978078.19</v>
      </c>
      <c r="N19" t="s">
        <v>22</v>
      </c>
      <c r="O19" s="15">
        <v>2283069.45</v>
      </c>
      <c r="P19" s="15">
        <v>3213406.48</v>
      </c>
      <c r="Q19" t="s">
        <v>22</v>
      </c>
      <c r="R19" s="15">
        <v>2471047.25</v>
      </c>
      <c r="S19" s="15">
        <v>6102945.5600000005</v>
      </c>
      <c r="T19" t="s">
        <v>22</v>
      </c>
      <c r="U19" s="15">
        <v>2739448.7</v>
      </c>
      <c r="V19" s="15">
        <v>18434082.99</v>
      </c>
      <c r="W19" t="s">
        <v>22</v>
      </c>
      <c r="X19" s="15">
        <v>2464678.73</v>
      </c>
      <c r="Y19" s="15">
        <v>18488391.04</v>
      </c>
      <c r="Z19" t="s">
        <v>22</v>
      </c>
      <c r="AA19" s="15">
        <v>3520577.36</v>
      </c>
      <c r="AB19" s="15">
        <v>15762787.78</v>
      </c>
      <c r="AC19" t="s">
        <v>22</v>
      </c>
      <c r="AD19" s="15">
        <v>2265048.19</v>
      </c>
      <c r="AE19" s="15">
        <v>20394235.38</v>
      </c>
      <c r="AF19" t="s">
        <v>22</v>
      </c>
      <c r="AG19" t="s">
        <v>48</v>
      </c>
      <c r="AH19" s="2">
        <v>2326810.09</v>
      </c>
      <c r="AI19" s="2">
        <v>1553407.26</v>
      </c>
      <c r="AJ19" t="s">
        <v>22</v>
      </c>
      <c r="AK19" s="16">
        <v>2773720.42</v>
      </c>
      <c r="AL19" s="16">
        <v>6580637.28</v>
      </c>
      <c r="AM19" t="s">
        <v>22</v>
      </c>
      <c r="AN19" s="2">
        <v>2690937.73</v>
      </c>
      <c r="AO19" s="2">
        <v>7428136.78</v>
      </c>
      <c r="AP19" s="2">
        <v>2861020.44</v>
      </c>
      <c r="AQ19" s="2">
        <v>7012984.89</v>
      </c>
      <c r="AR19" s="3">
        <v>3056816.14</v>
      </c>
      <c r="AS19" s="3">
        <v>4255092.33</v>
      </c>
      <c r="AT19" s="3">
        <v>6117963.61</v>
      </c>
      <c r="AU19" s="3">
        <v>2150975.2</v>
      </c>
      <c r="AV19" s="3">
        <v>3921154.09</v>
      </c>
      <c r="AW19" s="3">
        <v>3009385.93</v>
      </c>
      <c r="AX19" s="3">
        <v>5018519.31</v>
      </c>
      <c r="AY19" s="16">
        <v>5459011.88</v>
      </c>
      <c r="AZ19" s="16">
        <f t="shared" si="0"/>
        <v>50612468.41000001</v>
      </c>
      <c r="BA19" s="16">
        <f t="shared" si="0"/>
        <v>139378750.13</v>
      </c>
    </row>
    <row r="20" spans="1:53" ht="12.75">
      <c r="A20" t="s">
        <v>49</v>
      </c>
      <c r="C20" s="15">
        <v>2804384.97</v>
      </c>
      <c r="D20" s="15">
        <v>1407960.05</v>
      </c>
      <c r="E20" t="s">
        <v>22</v>
      </c>
      <c r="F20" s="15">
        <v>2595946.3</v>
      </c>
      <c r="G20" s="15">
        <v>4799948.39</v>
      </c>
      <c r="H20" t="s">
        <v>22</v>
      </c>
      <c r="I20" s="15">
        <v>2302749.9</v>
      </c>
      <c r="J20" s="15">
        <v>6414884.09</v>
      </c>
      <c r="K20" t="s">
        <v>22</v>
      </c>
      <c r="L20" s="15">
        <v>2547764.94</v>
      </c>
      <c r="M20" s="15">
        <v>2734873.21</v>
      </c>
      <c r="N20" t="s">
        <v>22</v>
      </c>
      <c r="O20" s="15">
        <v>2774070.27</v>
      </c>
      <c r="P20" s="15">
        <v>2669559.44</v>
      </c>
      <c r="Q20" t="s">
        <v>22</v>
      </c>
      <c r="R20" s="15">
        <v>3709877.71</v>
      </c>
      <c r="S20" s="15">
        <v>5204532.78</v>
      </c>
      <c r="T20" t="s">
        <v>22</v>
      </c>
      <c r="U20" s="15">
        <v>2823613.67</v>
      </c>
      <c r="V20" s="15">
        <v>3190541.01</v>
      </c>
      <c r="W20" t="s">
        <v>22</v>
      </c>
      <c r="X20" s="15">
        <v>3781689.99</v>
      </c>
      <c r="Y20" s="15">
        <v>3224498.24</v>
      </c>
      <c r="Z20" t="s">
        <v>22</v>
      </c>
      <c r="AA20" s="15">
        <v>3866345.75</v>
      </c>
      <c r="AB20" s="15">
        <v>2223005.86</v>
      </c>
      <c r="AC20" t="s">
        <v>22</v>
      </c>
      <c r="AD20" s="15">
        <v>3477130.43</v>
      </c>
      <c r="AE20" s="15">
        <v>1478161.41</v>
      </c>
      <c r="AF20" t="s">
        <v>22</v>
      </c>
      <c r="AG20" t="s">
        <v>49</v>
      </c>
      <c r="AH20" s="2">
        <v>3159686.03</v>
      </c>
      <c r="AI20" s="2">
        <v>1114013.28</v>
      </c>
      <c r="AJ20" t="s">
        <v>22</v>
      </c>
      <c r="AK20" s="16">
        <v>3539067.02</v>
      </c>
      <c r="AL20" s="16">
        <v>1493920.42</v>
      </c>
      <c r="AM20" t="s">
        <v>22</v>
      </c>
      <c r="AN20" s="2">
        <v>3847501.26</v>
      </c>
      <c r="AO20" s="2">
        <v>1678799.8</v>
      </c>
      <c r="AP20" s="2">
        <v>4988249.28</v>
      </c>
      <c r="AQ20" s="2">
        <v>2226789.04</v>
      </c>
      <c r="AR20" s="3">
        <v>5663942.52</v>
      </c>
      <c r="AS20" s="3">
        <v>4562688.5</v>
      </c>
      <c r="AT20" s="3">
        <v>3841905.1</v>
      </c>
      <c r="AU20" s="3">
        <v>4059201.97</v>
      </c>
      <c r="AV20" s="3">
        <v>4910394.05</v>
      </c>
      <c r="AW20" s="3">
        <v>3165274.09</v>
      </c>
      <c r="AX20" s="3">
        <v>5603506.7</v>
      </c>
      <c r="AY20" s="16">
        <v>4177158.56</v>
      </c>
      <c r="AZ20" s="16">
        <f t="shared" si="0"/>
        <v>63433440.919999994</v>
      </c>
      <c r="BA20" s="16">
        <f t="shared" si="0"/>
        <v>54417850.09</v>
      </c>
    </row>
    <row r="21" spans="1:53" ht="12.75">
      <c r="A21" t="s">
        <v>50</v>
      </c>
      <c r="C21" s="15">
        <v>2294385.91</v>
      </c>
      <c r="D21" s="15">
        <v>826673.13</v>
      </c>
      <c r="E21" t="s">
        <v>22</v>
      </c>
      <c r="F21" s="15">
        <v>2349235.33</v>
      </c>
      <c r="G21" s="15">
        <v>1258347.56</v>
      </c>
      <c r="H21" t="s">
        <v>22</v>
      </c>
      <c r="I21" s="15">
        <v>1555624.51</v>
      </c>
      <c r="J21" s="15">
        <v>1115408.7</v>
      </c>
      <c r="K21" t="s">
        <v>22</v>
      </c>
      <c r="L21" s="15">
        <v>6157317.59</v>
      </c>
      <c r="M21" s="15">
        <v>811181.75</v>
      </c>
      <c r="N21" t="s">
        <v>22</v>
      </c>
      <c r="O21" s="15">
        <v>4799752.96</v>
      </c>
      <c r="P21" s="15">
        <v>1427775.42</v>
      </c>
      <c r="Q21" t="s">
        <v>22</v>
      </c>
      <c r="R21" s="15">
        <v>2146969.33</v>
      </c>
      <c r="S21" s="15">
        <v>909083.3</v>
      </c>
      <c r="T21" t="s">
        <v>22</v>
      </c>
      <c r="U21" s="15">
        <v>2088292.93</v>
      </c>
      <c r="V21" s="15">
        <v>1135395.17</v>
      </c>
      <c r="W21" t="s">
        <v>22</v>
      </c>
      <c r="X21" s="15">
        <v>2788948.32</v>
      </c>
      <c r="Y21" s="15">
        <v>1756686.78</v>
      </c>
      <c r="Z21" t="s">
        <v>22</v>
      </c>
      <c r="AA21" s="15">
        <v>2050713.7</v>
      </c>
      <c r="AB21" s="15">
        <v>4927733.26</v>
      </c>
      <c r="AC21" t="s">
        <v>22</v>
      </c>
      <c r="AD21" s="15">
        <v>1823921.8</v>
      </c>
      <c r="AE21" s="15">
        <v>6092122.720000001</v>
      </c>
      <c r="AF21" t="s">
        <v>22</v>
      </c>
      <c r="AG21" t="s">
        <v>50</v>
      </c>
      <c r="AH21" s="2">
        <v>1681871.73</v>
      </c>
      <c r="AI21" s="2">
        <v>11082844.69</v>
      </c>
      <c r="AJ21" t="s">
        <v>22</v>
      </c>
      <c r="AK21" s="16">
        <v>2164216.78</v>
      </c>
      <c r="AL21" s="16">
        <v>17767127.959999997</v>
      </c>
      <c r="AM21" t="s">
        <v>22</v>
      </c>
      <c r="AN21" s="2">
        <v>1868211.96</v>
      </c>
      <c r="AO21" s="2">
        <v>15349058.69</v>
      </c>
      <c r="AP21" s="2">
        <v>3423659</v>
      </c>
      <c r="AQ21" s="2">
        <v>12595672.14</v>
      </c>
      <c r="AR21" s="3">
        <v>5943879.59</v>
      </c>
      <c r="AS21" s="3">
        <v>9858644.74</v>
      </c>
      <c r="AT21" s="3">
        <v>2533391.44</v>
      </c>
      <c r="AU21" s="3">
        <v>6075310.25</v>
      </c>
      <c r="AV21" s="3">
        <v>3008014.72</v>
      </c>
      <c r="AW21" s="3">
        <v>4487113.94</v>
      </c>
      <c r="AX21" s="3">
        <v>3303746.75</v>
      </c>
      <c r="AY21" s="16">
        <v>4496977.11</v>
      </c>
      <c r="AZ21" s="16">
        <f t="shared" si="0"/>
        <v>49687768.44</v>
      </c>
      <c r="BA21" s="16">
        <f t="shared" si="0"/>
        <v>101146484.17999999</v>
      </c>
    </row>
    <row r="22" spans="1:53" ht="12.75">
      <c r="A22" t="s">
        <v>51</v>
      </c>
      <c r="C22" s="15">
        <v>1463096.82</v>
      </c>
      <c r="D22" s="15">
        <v>4912628.17</v>
      </c>
      <c r="E22" t="s">
        <v>22</v>
      </c>
      <c r="F22" s="15">
        <v>950062.95</v>
      </c>
      <c r="G22" s="15">
        <v>5093533.68</v>
      </c>
      <c r="H22" t="s">
        <v>22</v>
      </c>
      <c r="I22" s="15">
        <v>949808.25</v>
      </c>
      <c r="J22" s="15">
        <v>2695294.61</v>
      </c>
      <c r="K22" t="s">
        <v>22</v>
      </c>
      <c r="L22" s="15">
        <v>1079709.2</v>
      </c>
      <c r="M22" s="15">
        <v>8308516.95</v>
      </c>
      <c r="N22" t="s">
        <v>22</v>
      </c>
      <c r="O22" s="15">
        <v>1104793.81</v>
      </c>
      <c r="P22" s="15">
        <v>4035068.22</v>
      </c>
      <c r="Q22" t="s">
        <v>22</v>
      </c>
      <c r="R22" s="15">
        <v>1501795.08</v>
      </c>
      <c r="S22" s="15">
        <v>2313998.77</v>
      </c>
      <c r="T22" t="s">
        <v>22</v>
      </c>
      <c r="U22" s="15">
        <v>1341941.21</v>
      </c>
      <c r="V22" s="15">
        <v>3529024.6</v>
      </c>
      <c r="W22" t="s">
        <v>22</v>
      </c>
      <c r="X22" s="15">
        <v>1320342.34</v>
      </c>
      <c r="Y22" s="15">
        <v>4549110.16</v>
      </c>
      <c r="Z22" t="s">
        <v>22</v>
      </c>
      <c r="AA22" s="15">
        <v>1650517.75</v>
      </c>
      <c r="AB22" s="15">
        <v>6286839.3</v>
      </c>
      <c r="AC22" t="s">
        <v>22</v>
      </c>
      <c r="AD22" s="15">
        <v>1278400.49</v>
      </c>
      <c r="AE22" s="15">
        <v>1895461</v>
      </c>
      <c r="AF22" t="s">
        <v>22</v>
      </c>
      <c r="AG22" t="s">
        <v>51</v>
      </c>
      <c r="AH22" s="2">
        <v>1267317.59</v>
      </c>
      <c r="AI22" s="2">
        <v>591430.76</v>
      </c>
      <c r="AJ22" t="s">
        <v>22</v>
      </c>
      <c r="AK22" s="16">
        <v>1779750.95</v>
      </c>
      <c r="AL22" s="16">
        <v>1170365.83</v>
      </c>
      <c r="AM22" t="s">
        <v>22</v>
      </c>
      <c r="AN22" s="2">
        <v>2596483.7</v>
      </c>
      <c r="AO22" s="2">
        <v>1007433.06</v>
      </c>
      <c r="AP22" s="2">
        <v>2028339.74</v>
      </c>
      <c r="AQ22" s="2">
        <v>1015263.82</v>
      </c>
      <c r="AR22" s="3">
        <v>2522035.41</v>
      </c>
      <c r="AS22" s="3">
        <v>1277629.98</v>
      </c>
      <c r="AT22" s="3">
        <v>1907549.9</v>
      </c>
      <c r="AU22" s="3">
        <v>2062898.76</v>
      </c>
      <c r="AV22" s="3">
        <v>1865558.34</v>
      </c>
      <c r="AW22" s="3">
        <v>1506426.46</v>
      </c>
      <c r="AX22" s="3">
        <v>3375333.6</v>
      </c>
      <c r="AY22" s="16">
        <v>1460544.19</v>
      </c>
      <c r="AZ22" s="16">
        <f t="shared" si="0"/>
        <v>28519740.31</v>
      </c>
      <c r="BA22" s="16">
        <f t="shared" si="0"/>
        <v>48798840.14999999</v>
      </c>
    </row>
    <row r="23" spans="1:53" ht="12.75">
      <c r="A23" t="s">
        <v>52</v>
      </c>
      <c r="C23" s="15">
        <v>950972.12</v>
      </c>
      <c r="D23" s="15">
        <v>328520.38</v>
      </c>
      <c r="E23" t="s">
        <v>22</v>
      </c>
      <c r="F23" s="15">
        <v>834916.18</v>
      </c>
      <c r="G23" s="15">
        <v>451172.53</v>
      </c>
      <c r="H23" t="s">
        <v>22</v>
      </c>
      <c r="I23" s="15">
        <v>761942.48</v>
      </c>
      <c r="J23" s="15">
        <v>198822</v>
      </c>
      <c r="K23" t="s">
        <v>22</v>
      </c>
      <c r="L23" s="15">
        <v>1015649.66</v>
      </c>
      <c r="M23" s="15">
        <v>394934.14</v>
      </c>
      <c r="N23" t="s">
        <v>22</v>
      </c>
      <c r="O23" s="15">
        <v>1546144.72</v>
      </c>
      <c r="P23" s="15">
        <v>473749.73</v>
      </c>
      <c r="Q23" t="s">
        <v>22</v>
      </c>
      <c r="R23" s="15">
        <v>1266219.06</v>
      </c>
      <c r="S23" s="15">
        <v>617611.8</v>
      </c>
      <c r="T23" t="s">
        <v>22</v>
      </c>
      <c r="U23" s="15">
        <v>1114187.15</v>
      </c>
      <c r="V23" s="15">
        <v>1282677.07</v>
      </c>
      <c r="W23" t="s">
        <v>22</v>
      </c>
      <c r="X23" s="15">
        <v>939968.4</v>
      </c>
      <c r="Y23" s="15">
        <v>592181.65</v>
      </c>
      <c r="Z23" t="s">
        <v>22</v>
      </c>
      <c r="AA23" s="15">
        <v>1263548.83</v>
      </c>
      <c r="AB23" s="15">
        <v>892455.92</v>
      </c>
      <c r="AC23" t="s">
        <v>22</v>
      </c>
      <c r="AD23" s="15">
        <v>1379040.46</v>
      </c>
      <c r="AE23" s="15">
        <v>19130864.319999997</v>
      </c>
      <c r="AF23" t="s">
        <v>22</v>
      </c>
      <c r="AG23" t="s">
        <v>52</v>
      </c>
      <c r="AH23" s="2">
        <v>1016640.32</v>
      </c>
      <c r="AI23" s="2">
        <v>1238164.37</v>
      </c>
      <c r="AJ23" t="s">
        <v>22</v>
      </c>
      <c r="AK23" s="16">
        <v>1182836.93</v>
      </c>
      <c r="AL23" s="16">
        <v>3034424.03</v>
      </c>
      <c r="AM23" t="s">
        <v>22</v>
      </c>
      <c r="AN23" s="2">
        <v>1169549.72</v>
      </c>
      <c r="AO23" s="2">
        <v>8382403.33</v>
      </c>
      <c r="AP23" s="2">
        <v>1194267.89</v>
      </c>
      <c r="AQ23" s="2">
        <v>16901060.49</v>
      </c>
      <c r="AR23" s="3">
        <v>1156915.66</v>
      </c>
      <c r="AS23" s="3">
        <v>17603691.1</v>
      </c>
      <c r="AT23" s="3">
        <v>1570591.6</v>
      </c>
      <c r="AU23" s="3">
        <v>18149375.61</v>
      </c>
      <c r="AV23" s="3">
        <v>1690663.4</v>
      </c>
      <c r="AW23" s="3">
        <v>880538.5</v>
      </c>
      <c r="AX23" s="3">
        <v>2626001.86</v>
      </c>
      <c r="AY23" s="16">
        <v>2109324.02</v>
      </c>
      <c r="AZ23" s="16">
        <f t="shared" si="0"/>
        <v>21729084.32</v>
      </c>
      <c r="BA23" s="16">
        <f t="shared" si="0"/>
        <v>92333450.60999998</v>
      </c>
    </row>
    <row r="24" spans="1:53" ht="12.75">
      <c r="A24" t="s">
        <v>53</v>
      </c>
      <c r="C24" s="15">
        <v>1344978.19</v>
      </c>
      <c r="D24" s="15">
        <v>939057.17</v>
      </c>
      <c r="E24" t="s">
        <v>22</v>
      </c>
      <c r="F24" s="15">
        <v>1203951.66</v>
      </c>
      <c r="G24" s="15">
        <v>1891838.04</v>
      </c>
      <c r="H24" t="s">
        <v>22</v>
      </c>
      <c r="I24" s="15">
        <v>1313727.92</v>
      </c>
      <c r="J24" s="15">
        <v>3310127.22</v>
      </c>
      <c r="K24" t="s">
        <v>22</v>
      </c>
      <c r="L24" s="15">
        <v>1178089.45</v>
      </c>
      <c r="M24" s="15">
        <v>608656.65</v>
      </c>
      <c r="N24" t="s">
        <v>22</v>
      </c>
      <c r="O24" s="15">
        <v>1656518.14</v>
      </c>
      <c r="P24" s="15">
        <v>670413.26</v>
      </c>
      <c r="Q24" t="s">
        <v>22</v>
      </c>
      <c r="R24" s="15">
        <v>2216656.22</v>
      </c>
      <c r="S24" s="15">
        <v>847972.52</v>
      </c>
      <c r="T24" t="s">
        <v>22</v>
      </c>
      <c r="U24" s="15">
        <v>1424876.55</v>
      </c>
      <c r="V24" s="15">
        <v>1211453.92</v>
      </c>
      <c r="W24" t="s">
        <v>22</v>
      </c>
      <c r="X24" s="15">
        <v>1290913.82</v>
      </c>
      <c r="Y24" s="15">
        <v>823004.41</v>
      </c>
      <c r="Z24" t="s">
        <v>22</v>
      </c>
      <c r="AA24" s="15">
        <v>2611155.43</v>
      </c>
      <c r="AB24" s="15">
        <v>1598075.93</v>
      </c>
      <c r="AC24" t="s">
        <v>22</v>
      </c>
      <c r="AD24" s="15">
        <v>1874922.3</v>
      </c>
      <c r="AE24" s="15">
        <v>3883465.72</v>
      </c>
      <c r="AF24" t="s">
        <v>22</v>
      </c>
      <c r="AG24" t="s">
        <v>53</v>
      </c>
      <c r="AH24" s="2">
        <v>1317751.75</v>
      </c>
      <c r="AI24" s="2">
        <v>808835.57</v>
      </c>
      <c r="AJ24" t="s">
        <v>22</v>
      </c>
      <c r="AK24" s="16">
        <v>1832136.54</v>
      </c>
      <c r="AL24" s="16">
        <v>10573217.680000002</v>
      </c>
      <c r="AM24" t="s">
        <v>22</v>
      </c>
      <c r="AN24" s="2">
        <v>1606488.47</v>
      </c>
      <c r="AO24" s="2">
        <v>16752585.26</v>
      </c>
      <c r="AP24" s="2">
        <v>3786767.59</v>
      </c>
      <c r="AQ24" s="2">
        <v>25416120.16</v>
      </c>
      <c r="AR24" s="3">
        <v>1181813.3</v>
      </c>
      <c r="AS24" s="3">
        <v>22589074.91</v>
      </c>
      <c r="AT24" s="3">
        <v>3040326.29</v>
      </c>
      <c r="AU24" s="3">
        <v>23942284.21</v>
      </c>
      <c r="AV24" s="3">
        <v>1639152.67</v>
      </c>
      <c r="AW24" s="3">
        <v>5811621.19</v>
      </c>
      <c r="AX24" s="3">
        <v>2398713.71</v>
      </c>
      <c r="AY24" s="16">
        <v>1444034.9</v>
      </c>
      <c r="AZ24" s="16">
        <f t="shared" si="0"/>
        <v>31573961.810000002</v>
      </c>
      <c r="BA24" s="16">
        <f t="shared" si="0"/>
        <v>122182781.55000001</v>
      </c>
    </row>
    <row r="25" spans="1:53" ht="12.75">
      <c r="A25" t="s">
        <v>54</v>
      </c>
      <c r="C25" s="15">
        <v>3900244.91</v>
      </c>
      <c r="D25" s="15">
        <v>2169886.11</v>
      </c>
      <c r="E25" t="s">
        <v>22</v>
      </c>
      <c r="F25" s="15">
        <v>3924151.97</v>
      </c>
      <c r="G25" s="15">
        <v>2967004.34</v>
      </c>
      <c r="H25" t="s">
        <v>22</v>
      </c>
      <c r="I25" s="15">
        <v>3622689.52</v>
      </c>
      <c r="J25" s="15">
        <v>2392245.85</v>
      </c>
      <c r="K25" t="s">
        <v>22</v>
      </c>
      <c r="L25" s="15">
        <v>3252669.5</v>
      </c>
      <c r="M25" s="15">
        <v>2904129.97</v>
      </c>
      <c r="N25" t="s">
        <v>22</v>
      </c>
      <c r="O25" s="15">
        <v>8555545.87</v>
      </c>
      <c r="P25" s="15">
        <v>3772025.03</v>
      </c>
      <c r="Q25" t="s">
        <v>22</v>
      </c>
      <c r="R25" s="15">
        <v>10543716.25</v>
      </c>
      <c r="S25" s="15">
        <v>2599385.28</v>
      </c>
      <c r="T25" t="s">
        <v>22</v>
      </c>
      <c r="U25" s="15">
        <v>3751130.35</v>
      </c>
      <c r="V25" s="15">
        <v>2523041.66</v>
      </c>
      <c r="W25" t="s">
        <v>22</v>
      </c>
      <c r="X25" s="15">
        <v>3323460.73</v>
      </c>
      <c r="Y25" s="15">
        <v>2933098.88</v>
      </c>
      <c r="Z25" t="s">
        <v>22</v>
      </c>
      <c r="AA25" s="15">
        <v>5624782.53</v>
      </c>
      <c r="AB25" s="15">
        <v>4836061.25</v>
      </c>
      <c r="AC25" t="s">
        <v>22</v>
      </c>
      <c r="AD25" s="15">
        <v>3597230.15</v>
      </c>
      <c r="AE25" s="15">
        <v>3091366.72</v>
      </c>
      <c r="AF25" t="s">
        <v>22</v>
      </c>
      <c r="AG25" t="s">
        <v>54</v>
      </c>
      <c r="AH25" s="2">
        <v>4584730.97</v>
      </c>
      <c r="AI25" s="2">
        <v>3474823.7</v>
      </c>
      <c r="AJ25" t="s">
        <v>22</v>
      </c>
      <c r="AK25" s="16">
        <v>5659598.63</v>
      </c>
      <c r="AL25" s="16">
        <v>4238326.99</v>
      </c>
      <c r="AM25" t="s">
        <v>22</v>
      </c>
      <c r="AN25" s="2">
        <v>5698677.49</v>
      </c>
      <c r="AO25" s="2">
        <v>3873268.43</v>
      </c>
      <c r="AP25" s="2">
        <v>5339250.44</v>
      </c>
      <c r="AQ25" s="2">
        <v>6286500.87</v>
      </c>
      <c r="AR25" s="3">
        <v>7019541.99</v>
      </c>
      <c r="AS25" s="3">
        <v>8741990.26</v>
      </c>
      <c r="AT25" s="3">
        <v>3718506.53</v>
      </c>
      <c r="AU25" s="3">
        <v>12154604.88</v>
      </c>
      <c r="AV25" s="3">
        <v>4935504.02</v>
      </c>
      <c r="AW25" s="3">
        <v>21001582.37</v>
      </c>
      <c r="AX25" s="3">
        <v>5672126.79</v>
      </c>
      <c r="AY25" s="16">
        <v>63623424.56</v>
      </c>
      <c r="AZ25" s="16">
        <f t="shared" si="0"/>
        <v>88823313.73</v>
      </c>
      <c r="BA25" s="16">
        <f t="shared" si="0"/>
        <v>151412881.04</v>
      </c>
    </row>
    <row r="26" spans="1:53" ht="12.75">
      <c r="A26" t="s">
        <v>55</v>
      </c>
      <c r="C26" s="15">
        <v>2600031.81</v>
      </c>
      <c r="D26" s="15">
        <v>3167093.52</v>
      </c>
      <c r="E26" t="s">
        <v>22</v>
      </c>
      <c r="F26" s="15">
        <v>2914679.65</v>
      </c>
      <c r="G26" s="15">
        <v>3295573.92</v>
      </c>
      <c r="H26" t="s">
        <v>22</v>
      </c>
      <c r="I26" s="15">
        <v>3498398.03</v>
      </c>
      <c r="J26" s="15">
        <v>5308779.39</v>
      </c>
      <c r="K26" t="s">
        <v>22</v>
      </c>
      <c r="L26" s="15">
        <v>3513915.31</v>
      </c>
      <c r="M26" s="15">
        <v>7623135.129999999</v>
      </c>
      <c r="N26" t="s">
        <v>22</v>
      </c>
      <c r="O26" s="15">
        <v>2871501.21</v>
      </c>
      <c r="P26" s="15">
        <v>8923672.09</v>
      </c>
      <c r="Q26" t="s">
        <v>22</v>
      </c>
      <c r="R26" s="15">
        <v>3968095.28</v>
      </c>
      <c r="S26" s="15">
        <v>7352842.75</v>
      </c>
      <c r="T26" t="s">
        <v>22</v>
      </c>
      <c r="U26" s="15">
        <v>5500904.92</v>
      </c>
      <c r="V26" s="15">
        <v>4899676.81</v>
      </c>
      <c r="W26" t="s">
        <v>22</v>
      </c>
      <c r="X26" s="15">
        <v>4125074.37</v>
      </c>
      <c r="Y26" s="15">
        <v>8034384</v>
      </c>
      <c r="Z26" t="s">
        <v>22</v>
      </c>
      <c r="AA26" s="15">
        <v>6529819.24</v>
      </c>
      <c r="AB26" s="15">
        <v>5230742.27</v>
      </c>
      <c r="AC26" t="s">
        <v>22</v>
      </c>
      <c r="AD26" s="15">
        <v>6700087.95</v>
      </c>
      <c r="AE26" s="15">
        <v>8034106.9799999995</v>
      </c>
      <c r="AF26" t="s">
        <v>22</v>
      </c>
      <c r="AG26" t="s">
        <v>55</v>
      </c>
      <c r="AH26" s="2">
        <v>3595631.23</v>
      </c>
      <c r="AI26" s="2">
        <v>2469488.74</v>
      </c>
      <c r="AJ26" t="s">
        <v>22</v>
      </c>
      <c r="AK26" s="16">
        <v>2885150.97</v>
      </c>
      <c r="AL26" s="16">
        <v>14301586.21</v>
      </c>
      <c r="AM26" t="s">
        <v>22</v>
      </c>
      <c r="AN26" s="2">
        <v>3371856.26</v>
      </c>
      <c r="AO26" s="2">
        <v>14076839.05</v>
      </c>
      <c r="AP26" s="2">
        <v>3235569.14</v>
      </c>
      <c r="AQ26" s="2">
        <v>5972601.29</v>
      </c>
      <c r="AR26" s="3">
        <v>5836999</v>
      </c>
      <c r="AS26" s="3">
        <v>3210779.18</v>
      </c>
      <c r="AT26" s="3">
        <v>2453132.73</v>
      </c>
      <c r="AU26" s="3">
        <v>11864627.58</v>
      </c>
      <c r="AV26" s="3">
        <v>3484800.53</v>
      </c>
      <c r="AW26" s="3">
        <v>8401262.39</v>
      </c>
      <c r="AX26" s="3">
        <v>8199417.45</v>
      </c>
      <c r="AY26" s="16">
        <v>7141350.74</v>
      </c>
      <c r="AZ26" s="16">
        <f t="shared" si="0"/>
        <v>72685033.27</v>
      </c>
      <c r="BA26" s="16">
        <f t="shared" si="0"/>
        <v>126141448.52</v>
      </c>
    </row>
    <row r="27" spans="1:53" ht="12.75">
      <c r="A27" t="s">
        <v>56</v>
      </c>
      <c r="C27" s="15">
        <v>4502356.27</v>
      </c>
      <c r="D27" s="15">
        <v>1814563.26</v>
      </c>
      <c r="E27" t="s">
        <v>22</v>
      </c>
      <c r="F27" s="15">
        <v>3999813.84</v>
      </c>
      <c r="G27" s="15">
        <v>6664395.27</v>
      </c>
      <c r="H27" t="s">
        <v>22</v>
      </c>
      <c r="I27" s="15">
        <v>3634923.02</v>
      </c>
      <c r="J27" s="15">
        <v>3781911.65</v>
      </c>
      <c r="K27" t="s">
        <v>22</v>
      </c>
      <c r="L27" s="15">
        <v>3342113.56</v>
      </c>
      <c r="M27" s="15">
        <v>2974244.12</v>
      </c>
      <c r="N27" t="s">
        <v>22</v>
      </c>
      <c r="O27" s="15">
        <v>4363858.83</v>
      </c>
      <c r="P27" s="15">
        <v>6989706.12</v>
      </c>
      <c r="Q27" t="s">
        <v>22</v>
      </c>
      <c r="R27" s="15">
        <v>4843976.08</v>
      </c>
      <c r="S27" s="15">
        <v>11455002.5</v>
      </c>
      <c r="T27" t="s">
        <v>22</v>
      </c>
      <c r="U27" s="15">
        <v>4763892.13</v>
      </c>
      <c r="V27" s="15">
        <v>25358819.240000002</v>
      </c>
      <c r="W27" t="s">
        <v>22</v>
      </c>
      <c r="X27" s="15">
        <v>5678230.33</v>
      </c>
      <c r="Y27" s="15">
        <v>51187304.04</v>
      </c>
      <c r="Z27" t="s">
        <v>22</v>
      </c>
      <c r="AA27" s="15">
        <v>5647708.72</v>
      </c>
      <c r="AB27" s="15">
        <v>54065469.51</v>
      </c>
      <c r="AC27" t="s">
        <v>22</v>
      </c>
      <c r="AD27" s="15">
        <v>4548514.63</v>
      </c>
      <c r="AE27" s="15">
        <v>32847225.63</v>
      </c>
      <c r="AF27" t="s">
        <v>22</v>
      </c>
      <c r="AG27" t="s">
        <v>56</v>
      </c>
      <c r="AH27" s="2">
        <v>4002151.22</v>
      </c>
      <c r="AI27" s="2">
        <v>13103225</v>
      </c>
      <c r="AJ27" t="s">
        <v>22</v>
      </c>
      <c r="AK27" s="16">
        <v>5226724.35</v>
      </c>
      <c r="AL27" s="16">
        <v>5031700.83</v>
      </c>
      <c r="AM27" t="s">
        <v>22</v>
      </c>
      <c r="AN27" s="2">
        <v>8551955.79</v>
      </c>
      <c r="AO27" s="2">
        <v>6360739.73</v>
      </c>
      <c r="AP27" s="2">
        <v>6553585.33</v>
      </c>
      <c r="AQ27" s="2">
        <v>7462768.03</v>
      </c>
      <c r="AR27" s="3">
        <v>4697057.53</v>
      </c>
      <c r="AS27" s="3">
        <v>11811659.48</v>
      </c>
      <c r="AT27" s="3">
        <v>4405651.62</v>
      </c>
      <c r="AU27" s="3">
        <v>10396161.18</v>
      </c>
      <c r="AV27" s="3">
        <v>4187091.94</v>
      </c>
      <c r="AW27" s="3">
        <v>11706801.14</v>
      </c>
      <c r="AX27" s="3">
        <v>10336142.58</v>
      </c>
      <c r="AY27" s="16">
        <v>13869018.22</v>
      </c>
      <c r="AZ27" s="16">
        <f t="shared" si="0"/>
        <v>88783391.5</v>
      </c>
      <c r="BA27" s="16">
        <f t="shared" si="0"/>
        <v>275066151.69</v>
      </c>
    </row>
    <row r="28" spans="1:53" ht="12.75">
      <c r="A28" t="s">
        <v>57</v>
      </c>
      <c r="C28" s="15">
        <v>1534109.84</v>
      </c>
      <c r="D28" s="15">
        <v>616006.19</v>
      </c>
      <c r="E28" t="s">
        <v>22</v>
      </c>
      <c r="F28" s="15">
        <v>1663021.22</v>
      </c>
      <c r="G28" s="15">
        <v>1225841.02</v>
      </c>
      <c r="H28" t="s">
        <v>22</v>
      </c>
      <c r="I28" s="15">
        <v>1890902.77</v>
      </c>
      <c r="J28" s="15">
        <v>1138119.01</v>
      </c>
      <c r="K28" t="s">
        <v>22</v>
      </c>
      <c r="L28" s="15">
        <v>1706928.77</v>
      </c>
      <c r="M28" s="15">
        <v>505697.95</v>
      </c>
      <c r="N28" t="s">
        <v>22</v>
      </c>
      <c r="O28" s="15">
        <v>1863176.84</v>
      </c>
      <c r="P28" s="15">
        <v>594016.22</v>
      </c>
      <c r="Q28" t="s">
        <v>22</v>
      </c>
      <c r="R28" s="15">
        <v>1666424.3</v>
      </c>
      <c r="S28" s="15">
        <v>562753.77</v>
      </c>
      <c r="T28" t="s">
        <v>22</v>
      </c>
      <c r="U28" s="15">
        <v>2484261.07</v>
      </c>
      <c r="V28" s="15">
        <v>1267889.45</v>
      </c>
      <c r="W28" t="s">
        <v>22</v>
      </c>
      <c r="X28" s="15">
        <v>2166020.06</v>
      </c>
      <c r="Y28" s="15">
        <v>2359829.92</v>
      </c>
      <c r="Z28" t="s">
        <v>22</v>
      </c>
      <c r="AA28" s="15">
        <v>1963450.11</v>
      </c>
      <c r="AB28" s="15">
        <v>792149.81</v>
      </c>
      <c r="AC28" t="s">
        <v>22</v>
      </c>
      <c r="AD28" s="15">
        <v>2072551.94</v>
      </c>
      <c r="AE28" s="15">
        <v>3107971.4</v>
      </c>
      <c r="AF28" t="s">
        <v>22</v>
      </c>
      <c r="AG28" t="s">
        <v>57</v>
      </c>
      <c r="AH28" s="2">
        <v>1955724.54</v>
      </c>
      <c r="AI28" s="2">
        <v>1111163.08</v>
      </c>
      <c r="AJ28" t="s">
        <v>22</v>
      </c>
      <c r="AK28" s="16">
        <v>2203645.91</v>
      </c>
      <c r="AL28" s="16">
        <v>2773660.6</v>
      </c>
      <c r="AM28" t="s">
        <v>22</v>
      </c>
      <c r="AN28" s="2">
        <v>2471343.59</v>
      </c>
      <c r="AO28" s="2">
        <v>1583787.76</v>
      </c>
      <c r="AP28" s="2">
        <v>3377312.13</v>
      </c>
      <c r="AQ28" s="2">
        <v>2479008.77</v>
      </c>
      <c r="AR28" s="3">
        <v>4626465.54</v>
      </c>
      <c r="AS28" s="3">
        <v>2346525.98</v>
      </c>
      <c r="AT28" s="3">
        <v>5004927.28</v>
      </c>
      <c r="AU28" s="3">
        <v>3583376.82</v>
      </c>
      <c r="AV28" s="3">
        <v>2438904.41</v>
      </c>
      <c r="AW28" s="3">
        <v>4711852.22</v>
      </c>
      <c r="AX28" s="3">
        <v>3562550.27</v>
      </c>
      <c r="AY28" s="16">
        <v>1255706.07</v>
      </c>
      <c r="AZ28" s="16">
        <f t="shared" si="0"/>
        <v>43117610.75000001</v>
      </c>
      <c r="BA28" s="16">
        <f t="shared" si="0"/>
        <v>31399349.85</v>
      </c>
    </row>
    <row r="29" spans="1:53" ht="12.75">
      <c r="A29" t="s">
        <v>58</v>
      </c>
      <c r="C29" s="15">
        <v>1224767.75</v>
      </c>
      <c r="D29" s="15">
        <v>510701.48260368</v>
      </c>
      <c r="E29" t="s">
        <v>22</v>
      </c>
      <c r="F29" s="15">
        <v>1171929.25</v>
      </c>
      <c r="G29" s="15">
        <v>1162655.04</v>
      </c>
      <c r="H29" t="s">
        <v>22</v>
      </c>
      <c r="I29" s="15">
        <v>1160678.14</v>
      </c>
      <c r="J29" s="15">
        <v>932613.37</v>
      </c>
      <c r="K29" t="s">
        <v>22</v>
      </c>
      <c r="L29" s="15">
        <v>1460496.38</v>
      </c>
      <c r="M29" s="15">
        <v>1289850.54</v>
      </c>
      <c r="N29" t="s">
        <v>22</v>
      </c>
      <c r="O29" s="15">
        <v>1388650.25</v>
      </c>
      <c r="P29" s="15">
        <v>1303353.95</v>
      </c>
      <c r="Q29" t="s">
        <v>22</v>
      </c>
      <c r="R29" s="15">
        <v>3677869.05</v>
      </c>
      <c r="S29" s="15">
        <v>787353.17</v>
      </c>
      <c r="T29" t="s">
        <v>22</v>
      </c>
      <c r="U29" s="15">
        <v>1664730.91</v>
      </c>
      <c r="V29" s="15">
        <v>786253.69</v>
      </c>
      <c r="W29" t="s">
        <v>22</v>
      </c>
      <c r="X29" s="15">
        <v>1395018.65</v>
      </c>
      <c r="Y29" s="15">
        <v>738744.69</v>
      </c>
      <c r="Z29" t="s">
        <v>22</v>
      </c>
      <c r="AA29" s="15">
        <v>1496527.31</v>
      </c>
      <c r="AB29" s="15">
        <v>733250.67</v>
      </c>
      <c r="AC29" t="s">
        <v>22</v>
      </c>
      <c r="AD29" s="15">
        <v>1910814.03</v>
      </c>
      <c r="AE29" s="15">
        <v>1164546.33</v>
      </c>
      <c r="AF29" t="s">
        <v>22</v>
      </c>
      <c r="AG29" t="s">
        <v>58</v>
      </c>
      <c r="AH29" s="2">
        <v>1457634.32</v>
      </c>
      <c r="AI29" s="2">
        <v>858357.04</v>
      </c>
      <c r="AJ29" t="s">
        <v>22</v>
      </c>
      <c r="AK29" s="16">
        <v>2045993.93</v>
      </c>
      <c r="AL29" s="16">
        <v>1250615.85</v>
      </c>
      <c r="AM29" t="s">
        <v>22</v>
      </c>
      <c r="AN29" s="2">
        <v>3361146.63</v>
      </c>
      <c r="AO29" s="2">
        <v>1057459.86</v>
      </c>
      <c r="AP29" s="2">
        <v>3580169.41</v>
      </c>
      <c r="AQ29" s="2">
        <v>1423877.45</v>
      </c>
      <c r="AR29" s="3">
        <v>3278667.05</v>
      </c>
      <c r="AS29" s="3">
        <v>2079186.82</v>
      </c>
      <c r="AT29" s="3">
        <v>939932.62</v>
      </c>
      <c r="AU29" s="3">
        <v>1751771.02</v>
      </c>
      <c r="AV29" s="3">
        <v>1979948.07</v>
      </c>
      <c r="AW29" s="3">
        <v>1935142.69</v>
      </c>
      <c r="AX29" s="3">
        <v>3431298.68</v>
      </c>
      <c r="AY29" s="16">
        <v>2181680.53</v>
      </c>
      <c r="AZ29" s="16">
        <f t="shared" si="0"/>
        <v>35401504.68</v>
      </c>
      <c r="BA29" s="16">
        <f t="shared" si="0"/>
        <v>21436712.71</v>
      </c>
    </row>
    <row r="30" spans="1:53" ht="12.75">
      <c r="A30" t="s">
        <v>59</v>
      </c>
      <c r="C30" s="15">
        <v>3941314.84</v>
      </c>
      <c r="D30" s="15">
        <v>2722250.47</v>
      </c>
      <c r="E30" t="s">
        <v>22</v>
      </c>
      <c r="F30" s="15">
        <v>3161542.68</v>
      </c>
      <c r="G30" s="15">
        <v>1674486.21</v>
      </c>
      <c r="H30" t="s">
        <v>22</v>
      </c>
      <c r="I30" s="15">
        <v>2635183.82</v>
      </c>
      <c r="J30" s="15">
        <v>1982654.78</v>
      </c>
      <c r="K30" t="s">
        <v>22</v>
      </c>
      <c r="L30" s="15">
        <v>2612445.15</v>
      </c>
      <c r="M30" s="15">
        <v>2069616.54</v>
      </c>
      <c r="N30" t="s">
        <v>22</v>
      </c>
      <c r="O30" s="15">
        <v>3227923.5</v>
      </c>
      <c r="P30" s="15">
        <v>3366432.82</v>
      </c>
      <c r="Q30" t="s">
        <v>22</v>
      </c>
      <c r="R30" s="15">
        <v>4285896.28</v>
      </c>
      <c r="S30" s="15">
        <v>3350667.4</v>
      </c>
      <c r="T30" t="s">
        <v>22</v>
      </c>
      <c r="U30" s="15">
        <v>4214634.03</v>
      </c>
      <c r="V30" s="15">
        <v>2737669.23</v>
      </c>
      <c r="W30" t="s">
        <v>22</v>
      </c>
      <c r="X30" s="15">
        <v>3963963.86</v>
      </c>
      <c r="Y30" s="15">
        <v>3426052.16</v>
      </c>
      <c r="Z30" t="s">
        <v>22</v>
      </c>
      <c r="AA30" s="15">
        <v>3435167.91</v>
      </c>
      <c r="AB30" s="15">
        <v>6281489.14</v>
      </c>
      <c r="AC30" t="s">
        <v>22</v>
      </c>
      <c r="AD30" s="15">
        <v>3246579.55</v>
      </c>
      <c r="AE30" s="15">
        <v>10433130.58</v>
      </c>
      <c r="AF30" t="s">
        <v>22</v>
      </c>
      <c r="AG30" t="s">
        <v>59</v>
      </c>
      <c r="AH30" s="2">
        <v>4065949.12</v>
      </c>
      <c r="AI30" s="2">
        <v>15456066.692</v>
      </c>
      <c r="AJ30" t="s">
        <v>22</v>
      </c>
      <c r="AK30" s="16">
        <v>3609955.88</v>
      </c>
      <c r="AL30" s="16">
        <v>22596693.53</v>
      </c>
      <c r="AM30" t="s">
        <v>22</v>
      </c>
      <c r="AN30" s="2">
        <v>4895580.01</v>
      </c>
      <c r="AO30" s="2">
        <v>22000884.79</v>
      </c>
      <c r="AP30" s="2">
        <v>7526543.85</v>
      </c>
      <c r="AQ30" s="2">
        <v>11280995.71</v>
      </c>
      <c r="AR30" s="3">
        <v>7000757.99</v>
      </c>
      <c r="AS30" s="3">
        <v>7124917.47</v>
      </c>
      <c r="AT30" s="3">
        <v>5012724.76</v>
      </c>
      <c r="AU30" s="3">
        <v>7650791.08</v>
      </c>
      <c r="AV30" s="3">
        <v>4090681.02</v>
      </c>
      <c r="AW30" s="3">
        <v>9128706.88</v>
      </c>
      <c r="AX30" s="3">
        <v>5604556.18</v>
      </c>
      <c r="AY30" s="16">
        <v>8533212.82</v>
      </c>
      <c r="AZ30" s="16">
        <f t="shared" si="0"/>
        <v>72590085.59</v>
      </c>
      <c r="BA30" s="16">
        <f t="shared" si="0"/>
        <v>139094467.83200002</v>
      </c>
    </row>
    <row r="31" spans="1:53" ht="12.75">
      <c r="A31" t="s">
        <v>60</v>
      </c>
      <c r="C31" s="15">
        <v>1092822.18</v>
      </c>
      <c r="D31" s="15">
        <v>456325.8</v>
      </c>
      <c r="E31" t="s">
        <v>22</v>
      </c>
      <c r="F31" s="15">
        <v>981994.43</v>
      </c>
      <c r="G31" s="15">
        <v>7985864.32</v>
      </c>
      <c r="H31" t="s">
        <v>22</v>
      </c>
      <c r="I31" s="15">
        <v>1639508.05</v>
      </c>
      <c r="J31" s="15">
        <v>1806669.26</v>
      </c>
      <c r="K31" t="s">
        <v>22</v>
      </c>
      <c r="L31" s="15">
        <v>927657.45</v>
      </c>
      <c r="M31" s="15">
        <v>475368.86</v>
      </c>
      <c r="N31" t="s">
        <v>22</v>
      </c>
      <c r="O31" s="15">
        <v>1360867.47</v>
      </c>
      <c r="P31" s="15">
        <v>644476.8</v>
      </c>
      <c r="Q31" t="s">
        <v>22</v>
      </c>
      <c r="R31" s="15">
        <v>1260809.91</v>
      </c>
      <c r="S31" s="15">
        <v>930221.33</v>
      </c>
      <c r="T31" t="s">
        <v>22</v>
      </c>
      <c r="U31" s="15">
        <v>1440777.62</v>
      </c>
      <c r="V31" s="15">
        <v>2233466.58</v>
      </c>
      <c r="W31" t="s">
        <v>22</v>
      </c>
      <c r="X31" s="15">
        <v>1437149.38</v>
      </c>
      <c r="Y31" s="15">
        <v>1586465.84</v>
      </c>
      <c r="Z31" t="s">
        <v>22</v>
      </c>
      <c r="AA31" s="15">
        <v>1496349.78</v>
      </c>
      <c r="AB31" s="15">
        <v>2792426.03</v>
      </c>
      <c r="AC31" t="s">
        <v>22</v>
      </c>
      <c r="AD31" s="15">
        <v>1318698.75</v>
      </c>
      <c r="AE31" s="15">
        <v>2318137.14</v>
      </c>
      <c r="AF31" t="s">
        <v>22</v>
      </c>
      <c r="AG31" t="s">
        <v>60</v>
      </c>
      <c r="AH31" s="2">
        <v>994503.2</v>
      </c>
      <c r="AI31" s="2">
        <v>3911993.24</v>
      </c>
      <c r="AJ31" t="s">
        <v>22</v>
      </c>
      <c r="AK31" s="16">
        <v>1096901.21</v>
      </c>
      <c r="AL31" s="16">
        <v>2331566.88</v>
      </c>
      <c r="AM31" t="s">
        <v>22</v>
      </c>
      <c r="AN31" s="2">
        <v>2061309.67</v>
      </c>
      <c r="AO31" s="2">
        <v>1543518.02</v>
      </c>
      <c r="AP31" s="2">
        <v>2097150.04</v>
      </c>
      <c r="AQ31" s="2">
        <v>4133636.18</v>
      </c>
      <c r="AR31" s="3">
        <v>1433372.87</v>
      </c>
      <c r="AS31" s="3">
        <v>6755977.66</v>
      </c>
      <c r="AT31" s="3">
        <v>2317592.73</v>
      </c>
      <c r="AU31" s="3">
        <v>13906232.13</v>
      </c>
      <c r="AV31" s="3">
        <v>1352879.48</v>
      </c>
      <c r="AW31" s="3">
        <v>17308651.53</v>
      </c>
      <c r="AX31" s="3">
        <v>2073883.91</v>
      </c>
      <c r="AY31" s="16">
        <v>17299921.99</v>
      </c>
      <c r="AZ31" s="16">
        <f t="shared" si="0"/>
        <v>25291405.95</v>
      </c>
      <c r="BA31" s="16">
        <f t="shared" si="0"/>
        <v>87964593.79</v>
      </c>
    </row>
    <row r="32" spans="1:53" ht="12.75">
      <c r="A32" t="s">
        <v>61</v>
      </c>
      <c r="C32" s="15">
        <v>5733591.18</v>
      </c>
      <c r="D32" s="15">
        <v>13267670.93</v>
      </c>
      <c r="E32" t="s">
        <v>22</v>
      </c>
      <c r="F32" s="15">
        <v>4441468.34</v>
      </c>
      <c r="G32" s="15">
        <v>12730481.690000001</v>
      </c>
      <c r="H32" t="s">
        <v>22</v>
      </c>
      <c r="I32" s="15">
        <v>5906444.55</v>
      </c>
      <c r="J32" s="15">
        <v>16031642.83</v>
      </c>
      <c r="K32" t="s">
        <v>22</v>
      </c>
      <c r="L32" s="15">
        <v>6319715.390000001</v>
      </c>
      <c r="M32" s="15">
        <v>10248885.459999999</v>
      </c>
      <c r="N32" t="s">
        <v>22</v>
      </c>
      <c r="O32" s="15">
        <v>6747863.880000001</v>
      </c>
      <c r="P32" s="15">
        <v>9523444.77</v>
      </c>
      <c r="Q32" t="s">
        <v>22</v>
      </c>
      <c r="R32" s="15">
        <v>4827230.03</v>
      </c>
      <c r="S32" s="15">
        <v>5760666.64</v>
      </c>
      <c r="T32" t="s">
        <v>22</v>
      </c>
      <c r="U32" s="15">
        <v>5728008.67</v>
      </c>
      <c r="V32" s="15">
        <v>5591460.15</v>
      </c>
      <c r="W32" t="s">
        <v>22</v>
      </c>
      <c r="X32" s="15">
        <v>5781829.66</v>
      </c>
      <c r="Y32" s="15">
        <v>10926916.430000002</v>
      </c>
      <c r="Z32" t="s">
        <v>22</v>
      </c>
      <c r="AA32" s="15">
        <v>5183505.6</v>
      </c>
      <c r="AB32" s="15">
        <v>11996737.819999998</v>
      </c>
      <c r="AC32" t="s">
        <v>22</v>
      </c>
      <c r="AD32" s="15">
        <v>6580832.73</v>
      </c>
      <c r="AE32" s="15">
        <v>17602124.03</v>
      </c>
      <c r="AF32" t="s">
        <v>22</v>
      </c>
      <c r="AG32" t="s">
        <v>61</v>
      </c>
      <c r="AH32" s="2">
        <v>6495908.53</v>
      </c>
      <c r="AI32" s="2">
        <v>16804842.08</v>
      </c>
      <c r="AJ32" t="s">
        <v>22</v>
      </c>
      <c r="AK32" s="16">
        <v>6395802.74</v>
      </c>
      <c r="AL32" s="16">
        <v>12270726.899999999</v>
      </c>
      <c r="AM32" t="s">
        <v>22</v>
      </c>
      <c r="AN32" s="2">
        <v>6412231.79</v>
      </c>
      <c r="AO32" s="2">
        <v>17264104.3</v>
      </c>
      <c r="AP32" s="2">
        <v>8925153.62</v>
      </c>
      <c r="AQ32" s="2">
        <v>13688496.08</v>
      </c>
      <c r="AR32" s="3">
        <v>8751309.14</v>
      </c>
      <c r="AS32" s="3">
        <v>15592174.15</v>
      </c>
      <c r="AT32" s="3">
        <v>9882332.49</v>
      </c>
      <c r="AU32" s="3">
        <v>14525012.75</v>
      </c>
      <c r="AV32" s="3">
        <v>7558782.29</v>
      </c>
      <c r="AW32" s="3">
        <v>21684019.14</v>
      </c>
      <c r="AX32" s="3">
        <v>15473056.03</v>
      </c>
      <c r="AY32" s="16">
        <v>19580889.42</v>
      </c>
      <c r="AZ32" s="16">
        <f t="shared" si="0"/>
        <v>121411475.48000002</v>
      </c>
      <c r="BA32" s="16">
        <f t="shared" si="0"/>
        <v>231822624.64000005</v>
      </c>
    </row>
    <row r="33" spans="1:53" ht="12.75">
      <c r="A33" t="s">
        <v>62</v>
      </c>
      <c r="C33" s="15">
        <v>3283451.56</v>
      </c>
      <c r="D33" s="15">
        <v>10759460.69</v>
      </c>
      <c r="E33" t="s">
        <v>22</v>
      </c>
      <c r="F33" s="15">
        <v>3199108.85</v>
      </c>
      <c r="G33" s="15">
        <v>16672757.99</v>
      </c>
      <c r="H33" t="s">
        <v>22</v>
      </c>
      <c r="I33" s="15">
        <v>4897949.73</v>
      </c>
      <c r="J33" s="15">
        <v>16281077.22</v>
      </c>
      <c r="K33" t="s">
        <v>22</v>
      </c>
      <c r="L33" s="15">
        <v>3219409.65</v>
      </c>
      <c r="M33" s="15">
        <v>13231424.649999999</v>
      </c>
      <c r="N33" t="s">
        <v>22</v>
      </c>
      <c r="O33" s="15">
        <v>5237080.65</v>
      </c>
      <c r="P33" s="15">
        <v>10561712.63</v>
      </c>
      <c r="Q33" t="s">
        <v>22</v>
      </c>
      <c r="R33" s="15">
        <v>6277049.27</v>
      </c>
      <c r="S33" s="15">
        <v>10854151.71</v>
      </c>
      <c r="T33" t="s">
        <v>22</v>
      </c>
      <c r="U33" s="15">
        <v>4519326.87</v>
      </c>
      <c r="V33" s="15">
        <v>15987316.82</v>
      </c>
      <c r="W33" t="s">
        <v>22</v>
      </c>
      <c r="X33" s="15">
        <v>3906181.17</v>
      </c>
      <c r="Y33" s="15">
        <v>12060233.420000002</v>
      </c>
      <c r="Z33" t="s">
        <v>22</v>
      </c>
      <c r="AA33" s="15">
        <v>6195790.45</v>
      </c>
      <c r="AB33" s="15">
        <v>6756085.970000001</v>
      </c>
      <c r="AC33" t="s">
        <v>22</v>
      </c>
      <c r="AD33" s="15">
        <v>5262860.24</v>
      </c>
      <c r="AE33" s="15">
        <v>9024324.41</v>
      </c>
      <c r="AF33" t="s">
        <v>22</v>
      </c>
      <c r="AG33" t="s">
        <v>62</v>
      </c>
      <c r="AH33" s="2">
        <v>5348935.45</v>
      </c>
      <c r="AI33" s="2">
        <v>6131521.74</v>
      </c>
      <c r="AJ33" t="s">
        <v>22</v>
      </c>
      <c r="AK33" s="16">
        <v>5590220.1899999995</v>
      </c>
      <c r="AL33" s="16">
        <v>5087306.63</v>
      </c>
      <c r="AM33" t="s">
        <v>22</v>
      </c>
      <c r="AN33" s="2">
        <v>6869750.53</v>
      </c>
      <c r="AO33" s="2">
        <v>4500632.96</v>
      </c>
      <c r="AP33" s="2">
        <v>10436417.8</v>
      </c>
      <c r="AQ33" s="2">
        <v>7281055.77</v>
      </c>
      <c r="AR33" s="3">
        <v>5885370.13</v>
      </c>
      <c r="AS33" s="3">
        <v>11972823</v>
      </c>
      <c r="AT33" s="3">
        <v>8189752.61</v>
      </c>
      <c r="AU33" s="3">
        <v>16235817.17</v>
      </c>
      <c r="AV33" s="3">
        <v>8798278.91</v>
      </c>
      <c r="AW33" s="3">
        <v>18401139.56</v>
      </c>
      <c r="AX33" s="3">
        <v>9459525.9</v>
      </c>
      <c r="AY33" s="16">
        <v>17663726.86</v>
      </c>
      <c r="AZ33" s="16">
        <f t="shared" si="0"/>
        <v>103293008.4</v>
      </c>
      <c r="BA33" s="16">
        <f t="shared" si="0"/>
        <v>198703108.51</v>
      </c>
    </row>
    <row r="34" spans="1:53" ht="12.75">
      <c r="A34" t="s">
        <v>63</v>
      </c>
      <c r="C34" s="15">
        <v>4862559.88</v>
      </c>
      <c r="D34" s="15">
        <v>9237121.459999999</v>
      </c>
      <c r="E34" t="s">
        <v>22</v>
      </c>
      <c r="F34" s="15">
        <v>6034099.040000001</v>
      </c>
      <c r="G34" s="15">
        <v>3565485.37</v>
      </c>
      <c r="H34" t="s">
        <v>22</v>
      </c>
      <c r="I34" s="15">
        <v>6164297.410000001</v>
      </c>
      <c r="J34" s="15">
        <v>5722066.8100000005</v>
      </c>
      <c r="K34" t="s">
        <v>22</v>
      </c>
      <c r="L34" s="15">
        <v>4592570.09</v>
      </c>
      <c r="M34" s="15">
        <v>11274327.04</v>
      </c>
      <c r="N34" t="s">
        <v>22</v>
      </c>
      <c r="O34" s="15">
        <v>6350740.33</v>
      </c>
      <c r="P34" s="15">
        <v>13741531.250000002</v>
      </c>
      <c r="Q34" t="s">
        <v>22</v>
      </c>
      <c r="R34" s="15">
        <v>4269723.88</v>
      </c>
      <c r="S34" s="15">
        <v>16672036.860000001</v>
      </c>
      <c r="T34" t="s">
        <v>22</v>
      </c>
      <c r="U34" s="15">
        <v>4757133.78</v>
      </c>
      <c r="V34" s="15">
        <v>10392384.68</v>
      </c>
      <c r="W34" t="s">
        <v>22</v>
      </c>
      <c r="X34" s="15">
        <v>4724242.66</v>
      </c>
      <c r="Y34" s="15">
        <v>6987654.07</v>
      </c>
      <c r="Z34" t="s">
        <v>22</v>
      </c>
      <c r="AA34" s="15">
        <v>7589573.9799999995</v>
      </c>
      <c r="AB34" s="15">
        <v>9044416.34</v>
      </c>
      <c r="AC34" t="s">
        <v>22</v>
      </c>
      <c r="AD34" s="15">
        <v>7570443.34</v>
      </c>
      <c r="AE34" s="15">
        <v>9243174.03</v>
      </c>
      <c r="AF34" t="s">
        <v>22</v>
      </c>
      <c r="AG34" t="s">
        <v>63</v>
      </c>
      <c r="AH34" s="2">
        <v>4654109.02</v>
      </c>
      <c r="AI34" s="2">
        <v>7013166.74</v>
      </c>
      <c r="AJ34" t="s">
        <v>22</v>
      </c>
      <c r="AK34" s="16">
        <v>7870813.210000001</v>
      </c>
      <c r="AL34" s="16">
        <v>8749827.12</v>
      </c>
      <c r="AM34" t="s">
        <v>22</v>
      </c>
      <c r="AN34" s="2">
        <v>7024186.88</v>
      </c>
      <c r="AO34" s="2">
        <v>7273018.7</v>
      </c>
      <c r="AP34" s="2">
        <v>9158600.67</v>
      </c>
      <c r="AQ34" s="2">
        <v>7706388.87</v>
      </c>
      <c r="AR34" s="3">
        <v>9614088.28</v>
      </c>
      <c r="AS34" s="3">
        <v>4342396.94</v>
      </c>
      <c r="AT34" s="3">
        <v>8816805.37</v>
      </c>
      <c r="AU34" s="3">
        <v>4195761.31</v>
      </c>
      <c r="AV34" s="3">
        <v>7048526.57</v>
      </c>
      <c r="AW34" s="3">
        <v>8296390.83</v>
      </c>
      <c r="AX34" s="3">
        <v>8751395.52</v>
      </c>
      <c r="AY34" s="16">
        <v>2551620.38</v>
      </c>
      <c r="AZ34" s="16">
        <f t="shared" si="0"/>
        <v>114991350.03000002</v>
      </c>
      <c r="BA34" s="16">
        <f t="shared" si="0"/>
        <v>136771647.34</v>
      </c>
    </row>
    <row r="35" spans="1:53" ht="12.75">
      <c r="A35" t="s">
        <v>64</v>
      </c>
      <c r="C35" s="15">
        <v>2841610.65</v>
      </c>
      <c r="D35" s="15">
        <v>4469759.29</v>
      </c>
      <c r="E35" t="s">
        <v>22</v>
      </c>
      <c r="F35" s="15">
        <v>5482846.03</v>
      </c>
      <c r="G35" s="15">
        <v>3706642.63</v>
      </c>
      <c r="H35" t="s">
        <v>22</v>
      </c>
      <c r="I35" s="15">
        <v>4889670.36</v>
      </c>
      <c r="J35" s="15">
        <v>2145584.31</v>
      </c>
      <c r="K35" t="s">
        <v>22</v>
      </c>
      <c r="L35" s="15">
        <v>6976128.5600000005</v>
      </c>
      <c r="M35" s="15">
        <v>6866540.49</v>
      </c>
      <c r="N35" t="s">
        <v>22</v>
      </c>
      <c r="O35" s="15">
        <v>5847907.71</v>
      </c>
      <c r="P35" s="15">
        <v>10075744.21</v>
      </c>
      <c r="Q35" t="s">
        <v>22</v>
      </c>
      <c r="R35" s="15">
        <v>4032198.63</v>
      </c>
      <c r="S35" s="15">
        <v>10565018.479999999</v>
      </c>
      <c r="T35" t="s">
        <v>22</v>
      </c>
      <c r="U35" s="15">
        <v>3769939.45</v>
      </c>
      <c r="V35" s="15">
        <v>12591203.989999998</v>
      </c>
      <c r="W35" t="s">
        <v>22</v>
      </c>
      <c r="X35" s="15">
        <v>4794633.01</v>
      </c>
      <c r="Y35" s="15">
        <v>18178195.91</v>
      </c>
      <c r="Z35" t="s">
        <v>22</v>
      </c>
      <c r="AA35" s="15">
        <v>5546646.74</v>
      </c>
      <c r="AB35" s="15">
        <v>14705644.58</v>
      </c>
      <c r="AC35" t="s">
        <v>22</v>
      </c>
      <c r="AD35" s="15">
        <v>10197138.05</v>
      </c>
      <c r="AE35" s="15">
        <v>28778750.56</v>
      </c>
      <c r="AF35" t="s">
        <v>22</v>
      </c>
      <c r="AG35" t="s">
        <v>64</v>
      </c>
      <c r="AH35" s="2">
        <v>5161450.15</v>
      </c>
      <c r="AI35" s="2">
        <v>26591151.93</v>
      </c>
      <c r="AJ35" t="s">
        <v>22</v>
      </c>
      <c r="AK35" s="16">
        <v>4876787.81</v>
      </c>
      <c r="AL35" s="16">
        <v>33861256.150000006</v>
      </c>
      <c r="AM35" t="s">
        <v>22</v>
      </c>
      <c r="AN35" s="2">
        <v>6019991.74</v>
      </c>
      <c r="AO35" s="2">
        <v>60974434.69</v>
      </c>
      <c r="AP35" s="2">
        <v>4299844.5</v>
      </c>
      <c r="AQ35" s="2">
        <v>81955021.99</v>
      </c>
      <c r="AR35" s="3">
        <v>5856946.54</v>
      </c>
      <c r="AS35" s="3">
        <v>113754608.39</v>
      </c>
      <c r="AT35" s="3">
        <v>4645883.66</v>
      </c>
      <c r="AU35" s="3">
        <v>66318710.5</v>
      </c>
      <c r="AV35" s="3">
        <v>6073770.12</v>
      </c>
      <c r="AW35" s="3">
        <v>55162222.83</v>
      </c>
      <c r="AX35" s="3">
        <v>6985875.31</v>
      </c>
      <c r="AY35" s="16">
        <v>31682470.85</v>
      </c>
      <c r="AZ35" s="16">
        <f t="shared" si="0"/>
        <v>95457658.37000002</v>
      </c>
      <c r="BA35" s="16">
        <f t="shared" si="0"/>
        <v>577913202.49</v>
      </c>
    </row>
    <row r="36" spans="1:53" ht="12.75">
      <c r="A36" t="s">
        <v>65</v>
      </c>
      <c r="C36" s="15">
        <v>4755186.85</v>
      </c>
      <c r="D36" s="15">
        <v>10928504.209999997</v>
      </c>
      <c r="E36" t="s">
        <v>22</v>
      </c>
      <c r="F36" s="15">
        <v>5688173.17</v>
      </c>
      <c r="G36" s="15">
        <v>7090297.28</v>
      </c>
      <c r="H36" t="s">
        <v>22</v>
      </c>
      <c r="I36" s="15">
        <v>2674325.98</v>
      </c>
      <c r="J36" s="15">
        <v>10557542.329999998</v>
      </c>
      <c r="K36" t="s">
        <v>22</v>
      </c>
      <c r="L36" s="15">
        <v>4278278.97</v>
      </c>
      <c r="M36" s="15">
        <v>8822163.21</v>
      </c>
      <c r="N36" t="s">
        <v>22</v>
      </c>
      <c r="O36" s="15">
        <v>7731851.74</v>
      </c>
      <c r="P36" s="15">
        <v>4276888.26</v>
      </c>
      <c r="Q36" t="s">
        <v>22</v>
      </c>
      <c r="R36" s="15">
        <v>4826520.9</v>
      </c>
      <c r="S36" s="15">
        <v>4901842.51</v>
      </c>
      <c r="T36" t="s">
        <v>22</v>
      </c>
      <c r="U36" s="15">
        <v>5031956.13</v>
      </c>
      <c r="V36" s="15">
        <v>7722264.5600000005</v>
      </c>
      <c r="W36" t="s">
        <v>22</v>
      </c>
      <c r="X36" s="15">
        <v>3442925.19</v>
      </c>
      <c r="Y36" s="15">
        <v>9424339.24</v>
      </c>
      <c r="Z36" t="s">
        <v>22</v>
      </c>
      <c r="AA36" s="15">
        <v>5563427.51</v>
      </c>
      <c r="AB36" s="15">
        <v>17731481.680000003</v>
      </c>
      <c r="AC36" t="s">
        <v>22</v>
      </c>
      <c r="AD36" s="15">
        <v>5042572.41</v>
      </c>
      <c r="AE36" s="15">
        <v>38845794.169999994</v>
      </c>
      <c r="AF36" t="s">
        <v>22</v>
      </c>
      <c r="AG36" t="s">
        <v>65</v>
      </c>
      <c r="AH36" s="2">
        <v>4882990.57</v>
      </c>
      <c r="AI36" s="2">
        <v>36871680.85</v>
      </c>
      <c r="AJ36" t="s">
        <v>22</v>
      </c>
      <c r="AK36" s="16">
        <v>4241616.28</v>
      </c>
      <c r="AL36" s="16">
        <v>30321291.89</v>
      </c>
      <c r="AM36" t="s">
        <v>22</v>
      </c>
      <c r="AN36" s="2">
        <v>5747768.71</v>
      </c>
      <c r="AO36" s="2">
        <v>16718377.75</v>
      </c>
      <c r="AP36" s="2">
        <v>6335844.69</v>
      </c>
      <c r="AQ36" s="2">
        <v>22081408.95</v>
      </c>
      <c r="AR36" s="3">
        <v>6325332.88</v>
      </c>
      <c r="AS36" s="3">
        <v>24082331.64</v>
      </c>
      <c r="AT36" s="3">
        <v>5534144.29</v>
      </c>
      <c r="AU36" s="3">
        <v>36381492.21</v>
      </c>
      <c r="AV36" s="3">
        <v>7078171.52</v>
      </c>
      <c r="AW36" s="3">
        <v>36671138.34</v>
      </c>
      <c r="AX36" s="3">
        <v>9797819.74</v>
      </c>
      <c r="AY36" s="16">
        <v>24940885.48</v>
      </c>
      <c r="AZ36" s="16">
        <f t="shared" si="0"/>
        <v>94223720.67999999</v>
      </c>
      <c r="BA36" s="16">
        <f t="shared" si="0"/>
        <v>337441220.35</v>
      </c>
    </row>
    <row r="37" spans="1:53" ht="12.75">
      <c r="A37" t="s">
        <v>66</v>
      </c>
      <c r="C37" s="15">
        <v>2804084.43</v>
      </c>
      <c r="D37" s="15">
        <v>3588634.19</v>
      </c>
      <c r="E37" t="s">
        <v>22</v>
      </c>
      <c r="F37" s="15">
        <v>3172905.64</v>
      </c>
      <c r="G37" s="15">
        <v>4908871.54</v>
      </c>
      <c r="H37" t="s">
        <v>22</v>
      </c>
      <c r="I37" s="15">
        <v>3139435.73</v>
      </c>
      <c r="J37" s="15">
        <v>1422885.76</v>
      </c>
      <c r="K37" t="s">
        <v>22</v>
      </c>
      <c r="L37" s="15">
        <v>4392157.83</v>
      </c>
      <c r="M37" s="15">
        <v>2200960.59</v>
      </c>
      <c r="N37" t="s">
        <v>22</v>
      </c>
      <c r="O37" s="15">
        <v>4086204.33</v>
      </c>
      <c r="P37" s="15">
        <v>3950570.48</v>
      </c>
      <c r="Q37" t="s">
        <v>22</v>
      </c>
      <c r="R37" s="15">
        <v>4928486.82</v>
      </c>
      <c r="S37" s="15">
        <v>3931120.3</v>
      </c>
      <c r="T37" t="s">
        <v>22</v>
      </c>
      <c r="U37" s="15">
        <v>3007206.16</v>
      </c>
      <c r="V37" s="15">
        <v>6955956.4</v>
      </c>
      <c r="W37" t="s">
        <v>22</v>
      </c>
      <c r="X37" s="15">
        <v>2924297.59</v>
      </c>
      <c r="Y37" s="15">
        <v>7368015.03</v>
      </c>
      <c r="Z37" t="s">
        <v>22</v>
      </c>
      <c r="AA37" s="15">
        <v>5954603.720000001</v>
      </c>
      <c r="AB37" s="15">
        <v>14190481.02</v>
      </c>
      <c r="AC37" t="s">
        <v>22</v>
      </c>
      <c r="AD37" s="15">
        <v>3346677.98</v>
      </c>
      <c r="AE37" s="15">
        <v>16669344.17</v>
      </c>
      <c r="AF37" t="s">
        <v>22</v>
      </c>
      <c r="AG37" t="s">
        <v>66</v>
      </c>
      <c r="AH37" s="2">
        <v>4293799.46</v>
      </c>
      <c r="AI37" s="2">
        <v>5902127.7</v>
      </c>
      <c r="AJ37" t="s">
        <v>22</v>
      </c>
      <c r="AK37" s="16">
        <v>4006369.17</v>
      </c>
      <c r="AL37" s="16">
        <v>3801228.19</v>
      </c>
      <c r="AM37" t="s">
        <v>22</v>
      </c>
      <c r="AN37" s="2">
        <v>7770476.41</v>
      </c>
      <c r="AO37" s="2">
        <v>8396701.19</v>
      </c>
      <c r="AP37" s="2">
        <v>3881860.6</v>
      </c>
      <c r="AQ37" s="2">
        <v>4937018.57</v>
      </c>
      <c r="AR37" s="3">
        <v>5973153.29</v>
      </c>
      <c r="AS37" s="3">
        <v>2817300.24</v>
      </c>
      <c r="AT37" s="3">
        <v>6189394.54</v>
      </c>
      <c r="AU37" s="3">
        <v>3071152.34</v>
      </c>
      <c r="AV37" s="3">
        <v>4291572.76</v>
      </c>
      <c r="AW37" s="3">
        <v>6213039.65</v>
      </c>
      <c r="AX37" s="3">
        <v>10021237.76</v>
      </c>
      <c r="AY37" s="16">
        <v>9369518.36</v>
      </c>
      <c r="AZ37" s="16">
        <f t="shared" si="0"/>
        <v>81379839.79</v>
      </c>
      <c r="BA37" s="16">
        <f t="shared" si="0"/>
        <v>106106291.53</v>
      </c>
    </row>
    <row r="38" spans="1:53" ht="12.75">
      <c r="A38" t="s">
        <v>67</v>
      </c>
      <c r="C38" s="15">
        <v>5193004.33</v>
      </c>
      <c r="D38" s="15">
        <v>18203380.32</v>
      </c>
      <c r="E38" t="s">
        <v>22</v>
      </c>
      <c r="F38" s="15">
        <v>6059815.39</v>
      </c>
      <c r="G38" s="15">
        <v>3683882.81</v>
      </c>
      <c r="H38" t="s">
        <v>22</v>
      </c>
      <c r="I38" s="15">
        <v>7022383.32</v>
      </c>
      <c r="J38" s="15">
        <v>2361260.17</v>
      </c>
      <c r="K38" t="s">
        <v>22</v>
      </c>
      <c r="L38" s="15">
        <v>8004469.84</v>
      </c>
      <c r="M38" s="15">
        <v>1971924.38</v>
      </c>
      <c r="N38" t="s">
        <v>22</v>
      </c>
      <c r="O38" s="15">
        <v>7194534.470000001</v>
      </c>
      <c r="P38" s="15">
        <v>3500581.65</v>
      </c>
      <c r="Q38" t="s">
        <v>22</v>
      </c>
      <c r="R38" s="15">
        <v>6619706.160000001</v>
      </c>
      <c r="S38" s="15">
        <v>1762896.92</v>
      </c>
      <c r="T38" t="s">
        <v>22</v>
      </c>
      <c r="U38" s="15">
        <v>8327400.260000001</v>
      </c>
      <c r="V38" s="15">
        <v>3109649.42</v>
      </c>
      <c r="W38" t="s">
        <v>22</v>
      </c>
      <c r="X38" s="15">
        <v>7726683.03</v>
      </c>
      <c r="Y38" s="15">
        <v>3432517.38</v>
      </c>
      <c r="Z38" t="s">
        <v>22</v>
      </c>
      <c r="AA38" s="15">
        <v>6577451.93</v>
      </c>
      <c r="AB38" s="15">
        <v>4470715.71</v>
      </c>
      <c r="AC38" t="s">
        <v>22</v>
      </c>
      <c r="AD38" s="15">
        <v>7445776.19</v>
      </c>
      <c r="AE38" s="15">
        <v>2729950.11</v>
      </c>
      <c r="AF38" t="s">
        <v>22</v>
      </c>
      <c r="AG38" t="s">
        <v>67</v>
      </c>
      <c r="AH38" s="2">
        <v>6766812</v>
      </c>
      <c r="AI38" s="2">
        <v>4071244.59</v>
      </c>
      <c r="AJ38" t="s">
        <v>22</v>
      </c>
      <c r="AK38" s="16">
        <v>7951489.16</v>
      </c>
      <c r="AL38" s="16">
        <v>3585579.76</v>
      </c>
      <c r="AM38" t="s">
        <v>22</v>
      </c>
      <c r="AN38" s="2">
        <v>7312673.2</v>
      </c>
      <c r="AO38" s="2">
        <v>3294123.27</v>
      </c>
      <c r="AP38" s="2">
        <v>9290114.65</v>
      </c>
      <c r="AQ38" s="2">
        <v>4881993.52</v>
      </c>
      <c r="AR38" s="3">
        <v>12332863.13</v>
      </c>
      <c r="AS38" s="3">
        <v>7366720.12</v>
      </c>
      <c r="AT38" s="3">
        <v>16545262.66</v>
      </c>
      <c r="AU38" s="3">
        <v>6326510.55</v>
      </c>
      <c r="AV38" s="3">
        <v>8681294.63</v>
      </c>
      <c r="AW38" s="3">
        <v>7495437.18</v>
      </c>
      <c r="AX38" s="3">
        <v>9853584.36</v>
      </c>
      <c r="AY38" s="23">
        <v>3359174.26</v>
      </c>
      <c r="AZ38" s="16">
        <f t="shared" si="0"/>
        <v>143712314.38</v>
      </c>
      <c r="BA38" s="16">
        <f t="shared" si="0"/>
        <v>67404161.8</v>
      </c>
    </row>
    <row r="39" spans="1:53" ht="12.75">
      <c r="A39" t="s">
        <v>68</v>
      </c>
      <c r="C39" s="15">
        <v>5276316.63</v>
      </c>
      <c r="D39" s="15">
        <v>5708502.649999999</v>
      </c>
      <c r="E39" t="s">
        <v>22</v>
      </c>
      <c r="F39" s="15">
        <v>7202963.890000001</v>
      </c>
      <c r="G39" s="15">
        <v>1968426.28</v>
      </c>
      <c r="H39" t="s">
        <v>22</v>
      </c>
      <c r="I39" s="15">
        <v>5118680.95</v>
      </c>
      <c r="J39" s="15">
        <v>2554939.63</v>
      </c>
      <c r="K39" t="s">
        <v>22</v>
      </c>
      <c r="L39" s="15">
        <v>3038842.62</v>
      </c>
      <c r="M39" s="15">
        <v>3687550.41</v>
      </c>
      <c r="N39" t="s">
        <v>22</v>
      </c>
      <c r="O39" s="15">
        <v>4332656.31</v>
      </c>
      <c r="P39" s="15">
        <v>5672224.3</v>
      </c>
      <c r="Q39" t="s">
        <v>22</v>
      </c>
      <c r="R39" s="15">
        <v>5186513.8</v>
      </c>
      <c r="S39" s="15">
        <v>10782188.409999998</v>
      </c>
      <c r="T39" t="s">
        <v>22</v>
      </c>
      <c r="U39" s="15">
        <v>7840722.4799999995</v>
      </c>
      <c r="V39" s="15">
        <v>18141617.849999998</v>
      </c>
      <c r="W39" t="s">
        <v>22</v>
      </c>
      <c r="X39" s="15">
        <v>9465505.21</v>
      </c>
      <c r="Y39" s="15">
        <v>18110870.12</v>
      </c>
      <c r="Z39" t="s">
        <v>22</v>
      </c>
      <c r="AA39" s="15">
        <v>5582545.94</v>
      </c>
      <c r="AB39" s="15">
        <v>9965858.18</v>
      </c>
      <c r="AC39" t="s">
        <v>22</v>
      </c>
      <c r="AD39" s="15">
        <v>3905396.07</v>
      </c>
      <c r="AE39" s="15">
        <v>4203188.88</v>
      </c>
      <c r="AF39" t="s">
        <v>22</v>
      </c>
      <c r="AG39" t="s">
        <v>68</v>
      </c>
      <c r="AH39" s="2">
        <v>9550063.07</v>
      </c>
      <c r="AI39" s="2">
        <v>5975216.3</v>
      </c>
      <c r="AJ39" t="s">
        <v>22</v>
      </c>
      <c r="AK39" s="16">
        <v>5733836.28</v>
      </c>
      <c r="AL39" s="16">
        <v>7032179.429999999</v>
      </c>
      <c r="AM39" t="s">
        <v>22</v>
      </c>
      <c r="AN39" s="2">
        <v>4811046.42</v>
      </c>
      <c r="AO39" s="2">
        <v>7578270.41</v>
      </c>
      <c r="AP39" s="2">
        <v>3699051.89</v>
      </c>
      <c r="AQ39" s="2">
        <v>8574820.78</v>
      </c>
      <c r="AR39" s="3">
        <v>4548302.21</v>
      </c>
      <c r="AS39" s="3">
        <v>9291371.5</v>
      </c>
      <c r="AT39" s="3">
        <v>5462140.17</v>
      </c>
      <c r="AU39" s="3">
        <v>9267794.6</v>
      </c>
      <c r="AV39" s="3">
        <v>7001437.03</v>
      </c>
      <c r="AW39" s="3">
        <v>5392538.21</v>
      </c>
      <c r="AX39" s="3">
        <v>4799552.66</v>
      </c>
      <c r="AY39" s="23">
        <v>7799719.94</v>
      </c>
      <c r="AZ39" s="16">
        <f t="shared" si="0"/>
        <v>97279257</v>
      </c>
      <c r="BA39" s="16">
        <f t="shared" si="0"/>
        <v>135998775.23</v>
      </c>
    </row>
    <row r="40" spans="1:53" ht="12.75">
      <c r="A40" t="s">
        <v>69</v>
      </c>
      <c r="C40" s="15">
        <v>4510384.08</v>
      </c>
      <c r="D40" s="15">
        <v>1768289.23</v>
      </c>
      <c r="E40" t="s">
        <v>22</v>
      </c>
      <c r="F40" s="15">
        <v>3875490.64</v>
      </c>
      <c r="G40" s="15">
        <v>2783157.13</v>
      </c>
      <c r="H40" t="s">
        <v>22</v>
      </c>
      <c r="I40" s="15">
        <v>3478577.31</v>
      </c>
      <c r="J40" s="15">
        <v>2266086.86</v>
      </c>
      <c r="K40" t="s">
        <v>22</v>
      </c>
      <c r="L40" s="15">
        <v>3968606.12</v>
      </c>
      <c r="M40" s="15">
        <v>7527928.29</v>
      </c>
      <c r="N40" t="s">
        <v>22</v>
      </c>
      <c r="O40" s="15">
        <v>4078886.16</v>
      </c>
      <c r="P40" s="15">
        <v>8393124.51</v>
      </c>
      <c r="Q40" t="s">
        <v>22</v>
      </c>
      <c r="R40" s="15">
        <v>4185065.93</v>
      </c>
      <c r="S40" s="15">
        <v>4191151.05</v>
      </c>
      <c r="T40" t="s">
        <v>22</v>
      </c>
      <c r="U40" s="15">
        <v>4404157.68</v>
      </c>
      <c r="V40" s="15">
        <v>7427889.67</v>
      </c>
      <c r="W40" t="s">
        <v>22</v>
      </c>
      <c r="X40" s="15">
        <v>4618274.8</v>
      </c>
      <c r="Y40" s="15">
        <v>16608516.360000001</v>
      </c>
      <c r="Z40" t="s">
        <v>22</v>
      </c>
      <c r="AA40" s="15">
        <v>5375767.14</v>
      </c>
      <c r="AB40" s="15">
        <v>17544066.94</v>
      </c>
      <c r="AC40" t="s">
        <v>22</v>
      </c>
      <c r="AD40" s="15">
        <v>4580420.73</v>
      </c>
      <c r="AE40" s="15">
        <v>13797699.450000001</v>
      </c>
      <c r="AF40" t="s">
        <v>22</v>
      </c>
      <c r="AG40" t="s">
        <v>69</v>
      </c>
      <c r="AH40" s="2">
        <v>3911982.46</v>
      </c>
      <c r="AI40" s="2">
        <v>7928266.19</v>
      </c>
      <c r="AJ40" t="s">
        <v>22</v>
      </c>
      <c r="AK40" s="16">
        <v>5518926.9399999995</v>
      </c>
      <c r="AL40" s="16">
        <v>6114426.5200000005</v>
      </c>
      <c r="AM40" t="s">
        <v>22</v>
      </c>
      <c r="AN40" s="2">
        <v>5101190.3</v>
      </c>
      <c r="AO40" s="2">
        <v>6851877.12</v>
      </c>
      <c r="AP40" s="2">
        <v>5378913.9</v>
      </c>
      <c r="AQ40" s="2">
        <v>3890852.24</v>
      </c>
      <c r="AR40" s="3">
        <v>6389507.91</v>
      </c>
      <c r="AS40" s="3">
        <v>4435740.92</v>
      </c>
      <c r="AT40" s="3">
        <v>9599014.03</v>
      </c>
      <c r="AU40" s="3">
        <v>9314805.31</v>
      </c>
      <c r="AV40" s="3">
        <v>6471800.35</v>
      </c>
      <c r="AW40" s="3">
        <v>7343505.3</v>
      </c>
      <c r="AX40" s="3">
        <v>8694969.98</v>
      </c>
      <c r="AY40" s="23">
        <v>9650828</v>
      </c>
      <c r="AZ40" s="16">
        <f t="shared" si="0"/>
        <v>89631552.38</v>
      </c>
      <c r="BA40" s="16">
        <f t="shared" si="0"/>
        <v>136069921.86</v>
      </c>
    </row>
    <row r="41" spans="1:53" ht="12.75">
      <c r="A41" t="s">
        <v>70</v>
      </c>
      <c r="C41" s="15">
        <v>7213420.29</v>
      </c>
      <c r="D41" s="15">
        <v>37267895.18</v>
      </c>
      <c r="E41" t="s">
        <v>22</v>
      </c>
      <c r="F41" s="15">
        <v>6530176.66</v>
      </c>
      <c r="G41" s="15">
        <v>19902927.21</v>
      </c>
      <c r="H41" t="s">
        <v>22</v>
      </c>
      <c r="I41" s="15">
        <v>7060247.21</v>
      </c>
      <c r="J41" s="15">
        <v>12761968.51</v>
      </c>
      <c r="K41" t="s">
        <v>22</v>
      </c>
      <c r="L41" s="15">
        <v>7702565.5</v>
      </c>
      <c r="M41" s="15">
        <v>7521806.499999999</v>
      </c>
      <c r="N41" t="s">
        <v>22</v>
      </c>
      <c r="O41" s="15">
        <v>7205343.26</v>
      </c>
      <c r="P41" s="15">
        <v>11598900.229999999</v>
      </c>
      <c r="Q41" t="s">
        <v>22</v>
      </c>
      <c r="R41" s="15">
        <v>8016486.36</v>
      </c>
      <c r="S41" s="15">
        <v>17041800.67</v>
      </c>
      <c r="T41" t="s">
        <v>22</v>
      </c>
      <c r="U41" s="15">
        <v>7597608.99</v>
      </c>
      <c r="V41" s="15">
        <v>12459259.07</v>
      </c>
      <c r="W41" t="s">
        <v>22</v>
      </c>
      <c r="X41" s="15">
        <v>7727612.95</v>
      </c>
      <c r="Y41" s="15">
        <v>12870365.05</v>
      </c>
      <c r="Z41" t="s">
        <v>22</v>
      </c>
      <c r="AA41" s="15">
        <v>10702876.839999998</v>
      </c>
      <c r="AB41" s="15">
        <v>9772088.200000001</v>
      </c>
      <c r="AC41" t="s">
        <v>22</v>
      </c>
      <c r="AD41" s="15">
        <v>7676232.04</v>
      </c>
      <c r="AE41" s="15">
        <v>8755192.41</v>
      </c>
      <c r="AF41" t="s">
        <v>22</v>
      </c>
      <c r="AG41" t="s">
        <v>70</v>
      </c>
      <c r="AH41" s="2">
        <v>8654278.47</v>
      </c>
      <c r="AI41" s="2">
        <v>14138595.3</v>
      </c>
      <c r="AJ41" t="s">
        <v>22</v>
      </c>
      <c r="AK41" s="16">
        <v>9677485.14</v>
      </c>
      <c r="AL41" s="16">
        <v>19938091.679999996</v>
      </c>
      <c r="AM41" t="s">
        <v>22</v>
      </c>
      <c r="AN41" s="2">
        <v>12408387.46</v>
      </c>
      <c r="AO41" s="2">
        <v>18497078.63</v>
      </c>
      <c r="AP41" s="2">
        <v>10311871.9</v>
      </c>
      <c r="AQ41" s="2">
        <v>15366793.3</v>
      </c>
      <c r="AR41" s="3">
        <v>10897861.95</v>
      </c>
      <c r="AS41" s="3">
        <v>20024058.07</v>
      </c>
      <c r="AT41" s="3">
        <v>14464764.54</v>
      </c>
      <c r="AU41" s="3">
        <v>45124135.54</v>
      </c>
      <c r="AV41" s="3">
        <v>12779876.53</v>
      </c>
      <c r="AW41" s="3">
        <v>81255200.72</v>
      </c>
      <c r="AX41" s="3">
        <v>11887011.96</v>
      </c>
      <c r="AY41" s="23">
        <v>71781169.53</v>
      </c>
      <c r="AZ41" s="16">
        <f t="shared" si="0"/>
        <v>161300687.76000002</v>
      </c>
      <c r="BA41" s="16">
        <f t="shared" si="0"/>
        <v>398809430.62</v>
      </c>
    </row>
    <row r="42" spans="1:53" ht="12.75">
      <c r="A42" t="s">
        <v>71</v>
      </c>
      <c r="C42" s="15">
        <v>4894357.22</v>
      </c>
      <c r="D42" s="15">
        <v>1436583.78</v>
      </c>
      <c r="E42" t="s">
        <v>22</v>
      </c>
      <c r="F42" s="15">
        <v>4622573.33</v>
      </c>
      <c r="G42" s="15">
        <v>1788522.55</v>
      </c>
      <c r="H42" t="s">
        <v>22</v>
      </c>
      <c r="I42" s="15">
        <v>3980781.91</v>
      </c>
      <c r="J42" s="15">
        <v>2137971.27</v>
      </c>
      <c r="K42" t="s">
        <v>22</v>
      </c>
      <c r="L42" s="15">
        <v>4308909.71</v>
      </c>
      <c r="M42" s="15">
        <v>3072778.01</v>
      </c>
      <c r="N42" t="s">
        <v>22</v>
      </c>
      <c r="O42" s="15">
        <v>4809296.65</v>
      </c>
      <c r="P42" s="15">
        <v>2355717.25</v>
      </c>
      <c r="Q42" t="s">
        <v>22</v>
      </c>
      <c r="R42" s="15">
        <v>4663795.52</v>
      </c>
      <c r="S42" s="15">
        <v>2661661.42</v>
      </c>
      <c r="T42" t="s">
        <v>22</v>
      </c>
      <c r="U42" s="15">
        <v>4780169.41</v>
      </c>
      <c r="V42" s="15">
        <v>1667541.64</v>
      </c>
      <c r="W42" t="s">
        <v>22</v>
      </c>
      <c r="X42" s="15">
        <v>4693183.63</v>
      </c>
      <c r="Y42" s="15">
        <v>4678094.51</v>
      </c>
      <c r="Z42" t="s">
        <v>22</v>
      </c>
      <c r="AA42" s="15">
        <v>5750033.77</v>
      </c>
      <c r="AB42" s="15">
        <v>3538908.08</v>
      </c>
      <c r="AC42" t="s">
        <v>22</v>
      </c>
      <c r="AD42" s="15">
        <v>6172043.83</v>
      </c>
      <c r="AE42" s="15">
        <v>6219337.26</v>
      </c>
      <c r="AF42" t="s">
        <v>22</v>
      </c>
      <c r="AG42" t="s">
        <v>71</v>
      </c>
      <c r="AH42" s="2">
        <v>4399927.42</v>
      </c>
      <c r="AI42" s="2">
        <v>4955282.61</v>
      </c>
      <c r="AJ42" t="s">
        <v>22</v>
      </c>
      <c r="AK42" s="16">
        <v>7079502.92</v>
      </c>
      <c r="AL42" s="16">
        <v>7511843.870000001</v>
      </c>
      <c r="AM42" t="s">
        <v>22</v>
      </c>
      <c r="AN42" s="2">
        <v>10207861.24</v>
      </c>
      <c r="AO42" s="2">
        <v>5809290.55</v>
      </c>
      <c r="AP42" s="2">
        <v>10009648.14</v>
      </c>
      <c r="AQ42" s="2">
        <v>12074139.73</v>
      </c>
      <c r="AR42" s="3">
        <v>13829717.11</v>
      </c>
      <c r="AS42" s="3">
        <v>16766704.5</v>
      </c>
      <c r="AT42" s="3">
        <v>9487478.11</v>
      </c>
      <c r="AU42" s="3">
        <v>12799888.86</v>
      </c>
      <c r="AV42" s="3">
        <v>9753059.34</v>
      </c>
      <c r="AW42" s="3">
        <v>8178623.93</v>
      </c>
      <c r="AX42" s="3">
        <v>11434908.63</v>
      </c>
      <c r="AY42" s="23">
        <v>9913621.02</v>
      </c>
      <c r="AZ42" s="16">
        <f t="shared" si="0"/>
        <v>119982890.67</v>
      </c>
      <c r="BA42" s="16">
        <f t="shared" si="0"/>
        <v>106129927.05999999</v>
      </c>
    </row>
    <row r="43" spans="1:53" ht="12.75">
      <c r="A43" t="s">
        <v>72</v>
      </c>
      <c r="C43" s="15">
        <v>4666410.7</v>
      </c>
      <c r="D43" s="15">
        <v>4382156.3</v>
      </c>
      <c r="E43" t="s">
        <v>22</v>
      </c>
      <c r="F43" s="15">
        <v>4381964.51</v>
      </c>
      <c r="G43" s="15">
        <v>2467869.95</v>
      </c>
      <c r="H43" t="s">
        <v>22</v>
      </c>
      <c r="I43" s="15">
        <v>3628474.09</v>
      </c>
      <c r="J43" s="15">
        <v>2342717.76</v>
      </c>
      <c r="K43" t="s">
        <v>22</v>
      </c>
      <c r="L43" s="15">
        <v>4980912.9</v>
      </c>
      <c r="M43" s="15">
        <v>3832179.75</v>
      </c>
      <c r="N43" t="s">
        <v>22</v>
      </c>
      <c r="O43" s="15">
        <v>4459833.56</v>
      </c>
      <c r="P43" s="15">
        <v>4259183.58</v>
      </c>
      <c r="Q43" t="s">
        <v>22</v>
      </c>
      <c r="R43" s="15">
        <v>5711799.719999999</v>
      </c>
      <c r="S43" s="15">
        <v>7793439.3</v>
      </c>
      <c r="T43" t="s">
        <v>22</v>
      </c>
      <c r="U43" s="15">
        <v>4205031.27</v>
      </c>
      <c r="V43" s="15">
        <v>7310763.710000001</v>
      </c>
      <c r="W43" t="s">
        <v>22</v>
      </c>
      <c r="X43" s="15">
        <v>5709549.149999999</v>
      </c>
      <c r="Y43" s="15">
        <v>6588030.12</v>
      </c>
      <c r="Z43" t="s">
        <v>22</v>
      </c>
      <c r="AA43" s="15">
        <v>6644873.58</v>
      </c>
      <c r="AB43" s="15">
        <v>7303473.12</v>
      </c>
      <c r="AC43" t="s">
        <v>22</v>
      </c>
      <c r="AD43" s="15">
        <v>5660465.539999999</v>
      </c>
      <c r="AE43" s="15">
        <v>8021996.38</v>
      </c>
      <c r="AF43" t="s">
        <v>22</v>
      </c>
      <c r="AG43" t="s">
        <v>72</v>
      </c>
      <c r="AH43" s="2">
        <v>4395923.19</v>
      </c>
      <c r="AI43" s="2">
        <v>9494803.41</v>
      </c>
      <c r="AJ43" t="s">
        <v>22</v>
      </c>
      <c r="AK43" s="16">
        <v>7381847.430000001</v>
      </c>
      <c r="AL43" s="16">
        <v>17241654.93</v>
      </c>
      <c r="AM43" t="s">
        <v>22</v>
      </c>
      <c r="AN43" s="2">
        <v>7494798.54</v>
      </c>
      <c r="AO43" s="2">
        <v>25682194.91</v>
      </c>
      <c r="AP43" s="2">
        <v>8132309.35</v>
      </c>
      <c r="AQ43" s="2">
        <v>21791265.49</v>
      </c>
      <c r="AR43" s="3">
        <v>8057661.63</v>
      </c>
      <c r="AS43" s="3">
        <v>32165992.87</v>
      </c>
      <c r="AT43" s="3">
        <v>6190270.02</v>
      </c>
      <c r="AU43" s="3">
        <v>39408144.6</v>
      </c>
      <c r="AV43" s="3">
        <v>9816198.93</v>
      </c>
      <c r="AW43" s="3">
        <v>22596079.62</v>
      </c>
      <c r="AX43" s="3">
        <v>9740979.88</v>
      </c>
      <c r="AY43" s="23">
        <v>13537342.45</v>
      </c>
      <c r="AZ43" s="16">
        <f t="shared" si="0"/>
        <v>106592893.28999996</v>
      </c>
      <c r="BA43" s="16">
        <f t="shared" si="0"/>
        <v>231837131.94999996</v>
      </c>
    </row>
    <row r="44" spans="1:53" ht="12.75">
      <c r="A44" t="s">
        <v>73</v>
      </c>
      <c r="C44" s="15">
        <v>2967633.01</v>
      </c>
      <c r="D44" s="15">
        <v>2088842.5</v>
      </c>
      <c r="E44" t="s">
        <v>22</v>
      </c>
      <c r="F44" s="15">
        <v>4365041.36</v>
      </c>
      <c r="G44" s="15">
        <v>1781112.93</v>
      </c>
      <c r="H44" t="s">
        <v>22</v>
      </c>
      <c r="I44" s="15">
        <v>5187462.8</v>
      </c>
      <c r="J44" s="15">
        <v>1379842.27</v>
      </c>
      <c r="K44" t="s">
        <v>22</v>
      </c>
      <c r="L44" s="15">
        <v>4049097.02</v>
      </c>
      <c r="M44" s="15">
        <v>2295786.64</v>
      </c>
      <c r="N44" t="s">
        <v>22</v>
      </c>
      <c r="O44" s="15">
        <v>3475906.35</v>
      </c>
      <c r="P44" s="15">
        <v>5446054.52</v>
      </c>
      <c r="Q44" t="s">
        <v>22</v>
      </c>
      <c r="R44" s="15">
        <v>4058441.56</v>
      </c>
      <c r="S44" s="15">
        <v>5036083.64</v>
      </c>
      <c r="T44" t="s">
        <v>22</v>
      </c>
      <c r="U44" s="15">
        <v>6147780.79</v>
      </c>
      <c r="V44" s="15">
        <v>11445884.62</v>
      </c>
      <c r="W44" t="s">
        <v>22</v>
      </c>
      <c r="X44" s="15">
        <v>8655199.7</v>
      </c>
      <c r="Y44" s="15">
        <v>19759155.4</v>
      </c>
      <c r="Z44" t="s">
        <v>22</v>
      </c>
      <c r="AA44" s="15">
        <v>7657682.89</v>
      </c>
      <c r="AB44" s="15">
        <v>28731799.080000002</v>
      </c>
      <c r="AC44" t="s">
        <v>22</v>
      </c>
      <c r="AD44" s="15">
        <v>4053564</v>
      </c>
      <c r="AE44" s="15">
        <v>14512248.400000002</v>
      </c>
      <c r="AF44" t="s">
        <v>22</v>
      </c>
      <c r="AG44" t="s">
        <v>73</v>
      </c>
      <c r="AH44" s="2">
        <v>3184359.35</v>
      </c>
      <c r="AI44" s="2">
        <v>19780958.17</v>
      </c>
      <c r="AJ44" t="s">
        <v>22</v>
      </c>
      <c r="AK44" s="16">
        <v>5400800.64</v>
      </c>
      <c r="AL44" s="16">
        <v>42193942.81</v>
      </c>
      <c r="AM44" t="s">
        <v>22</v>
      </c>
      <c r="AN44" s="2">
        <v>4037631.06</v>
      </c>
      <c r="AO44" s="2">
        <v>52667887.75</v>
      </c>
      <c r="AP44" s="2">
        <v>6193421.8</v>
      </c>
      <c r="AQ44" s="2">
        <v>26867858.23</v>
      </c>
      <c r="AR44" s="3">
        <v>8272113.3</v>
      </c>
      <c r="AS44" s="3">
        <v>11494935.17</v>
      </c>
      <c r="AT44" s="3">
        <v>6679409.3</v>
      </c>
      <c r="AU44" s="3">
        <v>16137954.46</v>
      </c>
      <c r="AV44" s="3">
        <v>7188060.56</v>
      </c>
      <c r="AW44" s="3">
        <v>13021794.1</v>
      </c>
      <c r="AX44" s="3">
        <v>7693656.75</v>
      </c>
      <c r="AY44" s="23">
        <v>10731479.1</v>
      </c>
      <c r="AZ44" s="16">
        <f t="shared" si="0"/>
        <v>96299629.23</v>
      </c>
      <c r="BA44" s="16">
        <f t="shared" si="0"/>
        <v>283284777.29</v>
      </c>
    </row>
    <row r="45" spans="1:53" ht="12.75">
      <c r="A45" t="s">
        <v>74</v>
      </c>
      <c r="C45" s="15">
        <v>5130587.64</v>
      </c>
      <c r="D45" s="15">
        <v>12227647.38</v>
      </c>
      <c r="E45" t="s">
        <v>22</v>
      </c>
      <c r="F45" s="15">
        <v>6522314.350000001</v>
      </c>
      <c r="G45" s="15">
        <v>12656759.6</v>
      </c>
      <c r="H45" t="s">
        <v>22</v>
      </c>
      <c r="I45" s="15">
        <v>4947505.68</v>
      </c>
      <c r="J45" s="15">
        <v>14836003.66</v>
      </c>
      <c r="K45" t="s">
        <v>22</v>
      </c>
      <c r="L45" s="15">
        <v>5728428.66</v>
      </c>
      <c r="M45" s="15">
        <v>27460327.34</v>
      </c>
      <c r="N45" t="s">
        <v>22</v>
      </c>
      <c r="O45" s="15">
        <v>4414633.08</v>
      </c>
      <c r="P45" s="15">
        <v>33693431.29</v>
      </c>
      <c r="Q45" t="s">
        <v>22</v>
      </c>
      <c r="R45" s="15">
        <v>4129500.14</v>
      </c>
      <c r="S45" s="15">
        <v>30716070.510000005</v>
      </c>
      <c r="T45" t="s">
        <v>22</v>
      </c>
      <c r="U45" s="15">
        <v>3674243.74</v>
      </c>
      <c r="V45" s="15">
        <v>27149701.169999994</v>
      </c>
      <c r="W45" t="s">
        <v>22</v>
      </c>
      <c r="X45" s="15">
        <v>4053048.55</v>
      </c>
      <c r="Y45" s="15">
        <v>21922282.07</v>
      </c>
      <c r="Z45" t="s">
        <v>22</v>
      </c>
      <c r="AA45" s="15">
        <v>4393423.44</v>
      </c>
      <c r="AB45" s="15">
        <v>21591645.020000003</v>
      </c>
      <c r="AC45" t="s">
        <v>22</v>
      </c>
      <c r="AD45" s="15">
        <v>3670594.85</v>
      </c>
      <c r="AE45" s="15">
        <v>26204669.560000002</v>
      </c>
      <c r="AF45" t="s">
        <v>22</v>
      </c>
      <c r="AG45" t="s">
        <v>74</v>
      </c>
      <c r="AH45" s="2">
        <v>5407747.55</v>
      </c>
      <c r="AI45" s="2">
        <v>36953199.75</v>
      </c>
      <c r="AJ45" t="s">
        <v>22</v>
      </c>
      <c r="AK45" s="16">
        <v>5394973.91</v>
      </c>
      <c r="AL45" s="16">
        <v>39665753.279999994</v>
      </c>
      <c r="AM45" t="s">
        <v>22</v>
      </c>
      <c r="AN45" s="40">
        <v>6820728.72</v>
      </c>
      <c r="AO45" s="40">
        <v>62686571.86</v>
      </c>
      <c r="AP45" s="2">
        <v>8920731.3</v>
      </c>
      <c r="AQ45" s="2">
        <v>89621446.79</v>
      </c>
      <c r="AR45" s="3">
        <v>8508731.9</v>
      </c>
      <c r="AS45" s="3">
        <v>132504643.81</v>
      </c>
      <c r="AT45" s="3">
        <v>7270207.63</v>
      </c>
      <c r="AU45" s="3">
        <v>103519672.07</v>
      </c>
      <c r="AV45" s="3">
        <v>5765079.25</v>
      </c>
      <c r="AW45" s="3">
        <v>66862711.94</v>
      </c>
      <c r="AX45" s="3">
        <v>7570836.97</v>
      </c>
      <c r="AY45" s="23">
        <v>47609415.58</v>
      </c>
      <c r="AZ45" s="16">
        <f t="shared" si="0"/>
        <v>97192729.72</v>
      </c>
      <c r="BA45" s="16">
        <f t="shared" si="0"/>
        <v>795654305.3000001</v>
      </c>
    </row>
    <row r="46" spans="1:53" ht="12.75">
      <c r="A46" t="s">
        <v>75</v>
      </c>
      <c r="C46" s="15">
        <v>2860152.4</v>
      </c>
      <c r="D46" s="15">
        <v>1171589.34</v>
      </c>
      <c r="E46" t="s">
        <v>22</v>
      </c>
      <c r="F46" s="15">
        <v>3439475.16</v>
      </c>
      <c r="G46" s="15">
        <v>2927330.98</v>
      </c>
      <c r="H46" t="s">
        <v>22</v>
      </c>
      <c r="I46" s="15">
        <v>2628395.48</v>
      </c>
      <c r="J46" s="15">
        <v>1549291.59</v>
      </c>
      <c r="K46" t="s">
        <v>22</v>
      </c>
      <c r="L46" s="15">
        <v>4015494.83</v>
      </c>
      <c r="M46" s="15">
        <v>2641948.74</v>
      </c>
      <c r="N46" t="s">
        <v>22</v>
      </c>
      <c r="O46" s="15">
        <v>2922484.21</v>
      </c>
      <c r="P46" s="15">
        <v>5345471.7</v>
      </c>
      <c r="Q46" t="s">
        <v>22</v>
      </c>
      <c r="R46" s="15">
        <v>3640844.61</v>
      </c>
      <c r="S46" s="15">
        <v>7614025.88</v>
      </c>
      <c r="T46" t="s">
        <v>22</v>
      </c>
      <c r="U46" s="15">
        <v>3151497.81</v>
      </c>
      <c r="V46" s="15">
        <v>3905476.29</v>
      </c>
      <c r="W46" t="s">
        <v>22</v>
      </c>
      <c r="X46" s="15">
        <v>2904359.71</v>
      </c>
      <c r="Y46" s="15">
        <v>2592834.72</v>
      </c>
      <c r="Z46" t="s">
        <v>22</v>
      </c>
      <c r="AA46" s="15">
        <v>3155754.32</v>
      </c>
      <c r="AB46" s="15">
        <v>3325416.1</v>
      </c>
      <c r="AC46" t="s">
        <v>22</v>
      </c>
      <c r="AD46" s="15">
        <v>2600673.08</v>
      </c>
      <c r="AE46" s="15">
        <v>2712686.48</v>
      </c>
      <c r="AF46" t="s">
        <v>22</v>
      </c>
      <c r="AG46" t="s">
        <v>75</v>
      </c>
      <c r="AH46" s="2">
        <v>3669825.41</v>
      </c>
      <c r="AI46" s="2">
        <v>3597370.82</v>
      </c>
      <c r="AJ46" t="s">
        <v>22</v>
      </c>
      <c r="AK46" s="16">
        <v>3731968.45</v>
      </c>
      <c r="AL46" s="16">
        <v>5738072.97</v>
      </c>
      <c r="AM46" t="s">
        <v>22</v>
      </c>
      <c r="AN46" s="2">
        <v>4320349.12</v>
      </c>
      <c r="AO46" s="2">
        <v>2056845.27</v>
      </c>
      <c r="AP46" s="2">
        <v>4524146.07</v>
      </c>
      <c r="AQ46" s="2">
        <v>3209708.66</v>
      </c>
      <c r="AR46" s="3">
        <v>4416728.09</v>
      </c>
      <c r="AS46" s="3">
        <v>2812402.08</v>
      </c>
      <c r="AT46" s="3">
        <v>5555412.48</v>
      </c>
      <c r="AU46" s="3">
        <v>3212042.92</v>
      </c>
      <c r="AV46" s="3">
        <v>3787060.69</v>
      </c>
      <c r="AW46" s="3">
        <v>3435328.19</v>
      </c>
      <c r="AX46" s="3">
        <v>9949987.71</v>
      </c>
      <c r="AY46" s="23">
        <v>4935175.15</v>
      </c>
      <c r="AZ46" s="16">
        <f t="shared" si="0"/>
        <v>68414457.22999999</v>
      </c>
      <c r="BA46" s="16">
        <f t="shared" si="0"/>
        <v>61611428.54</v>
      </c>
    </row>
    <row r="47" spans="1:53" ht="12.75">
      <c r="A47" t="s">
        <v>76</v>
      </c>
      <c r="C47" s="15">
        <v>4002582.4</v>
      </c>
      <c r="D47" s="15">
        <v>2795415.83</v>
      </c>
      <c r="E47" t="s">
        <v>22</v>
      </c>
      <c r="F47" s="15">
        <v>3322317.61</v>
      </c>
      <c r="G47" s="15">
        <v>2349827.55</v>
      </c>
      <c r="H47" t="s">
        <v>22</v>
      </c>
      <c r="I47" s="15">
        <v>3122761.39</v>
      </c>
      <c r="J47" s="15">
        <v>3816541.13</v>
      </c>
      <c r="K47" t="s">
        <v>22</v>
      </c>
      <c r="L47" s="15">
        <v>4707317.09</v>
      </c>
      <c r="M47" s="15">
        <v>2240530.96</v>
      </c>
      <c r="N47" t="s">
        <v>22</v>
      </c>
      <c r="O47" s="15">
        <v>3881897.28</v>
      </c>
      <c r="P47" s="15">
        <v>3956208.26</v>
      </c>
      <c r="Q47" t="s">
        <v>22</v>
      </c>
      <c r="R47" s="15">
        <v>3433217.17</v>
      </c>
      <c r="S47" s="15">
        <v>6373168.03</v>
      </c>
      <c r="T47" t="s">
        <v>22</v>
      </c>
      <c r="U47" s="15">
        <v>3554362.31</v>
      </c>
      <c r="V47" s="15">
        <v>2934341.15</v>
      </c>
      <c r="W47" t="s">
        <v>22</v>
      </c>
      <c r="X47" s="15">
        <v>3123875.64</v>
      </c>
      <c r="Y47" s="15">
        <v>4620950.32</v>
      </c>
      <c r="Z47" t="s">
        <v>22</v>
      </c>
      <c r="AA47" s="15">
        <v>4878377.25</v>
      </c>
      <c r="AB47" s="15">
        <v>17306683.48</v>
      </c>
      <c r="AC47" t="s">
        <v>22</v>
      </c>
      <c r="AD47" s="15">
        <v>3616370.05</v>
      </c>
      <c r="AE47" s="15">
        <v>15571327.849999998</v>
      </c>
      <c r="AF47" t="s">
        <v>22</v>
      </c>
      <c r="AG47" t="s">
        <v>76</v>
      </c>
      <c r="AH47" s="2">
        <v>3463069.36</v>
      </c>
      <c r="AI47" s="2">
        <v>5044308.35</v>
      </c>
      <c r="AJ47" t="s">
        <v>22</v>
      </c>
      <c r="AK47" s="16">
        <v>4510621.93</v>
      </c>
      <c r="AL47" s="16">
        <v>6551772.2</v>
      </c>
      <c r="AM47" t="s">
        <v>22</v>
      </c>
      <c r="AN47" s="2">
        <v>4745159.2</v>
      </c>
      <c r="AO47" s="2">
        <v>17174004.92</v>
      </c>
      <c r="AP47" s="2">
        <v>4001345.25</v>
      </c>
      <c r="AQ47" s="2">
        <v>14078223.87</v>
      </c>
      <c r="AR47" s="3">
        <v>7615522.99</v>
      </c>
      <c r="AS47" s="3">
        <v>4452679.52</v>
      </c>
      <c r="AT47" s="3">
        <v>3909775.05</v>
      </c>
      <c r="AU47" s="3">
        <v>9401787.65</v>
      </c>
      <c r="AV47" s="3">
        <v>7539592.6</v>
      </c>
      <c r="AW47" s="3">
        <v>5089547.61</v>
      </c>
      <c r="AX47" s="3">
        <v>5750814.61</v>
      </c>
      <c r="AY47" s="23">
        <v>2698287.99</v>
      </c>
      <c r="AZ47" s="16">
        <f t="shared" si="0"/>
        <v>75176396.78</v>
      </c>
      <c r="BA47" s="16">
        <f t="shared" si="0"/>
        <v>123660190.83999999</v>
      </c>
    </row>
    <row r="48" spans="1:53" ht="12.75">
      <c r="A48" t="s">
        <v>77</v>
      </c>
      <c r="C48" s="15">
        <v>2206597.75</v>
      </c>
      <c r="D48" s="15">
        <v>2172044.36</v>
      </c>
      <c r="E48" t="s">
        <v>22</v>
      </c>
      <c r="F48" s="15">
        <v>2449165.25</v>
      </c>
      <c r="G48" s="15">
        <v>2203830.95</v>
      </c>
      <c r="H48" t="s">
        <v>22</v>
      </c>
      <c r="I48" s="15">
        <v>1882626.04</v>
      </c>
      <c r="J48" s="15">
        <v>2107528.61</v>
      </c>
      <c r="K48" t="s">
        <v>22</v>
      </c>
      <c r="L48" s="15">
        <v>2800295.72</v>
      </c>
      <c r="M48" s="15">
        <v>2214863.8</v>
      </c>
      <c r="N48" t="s">
        <v>22</v>
      </c>
      <c r="O48" s="15">
        <v>2922194.16</v>
      </c>
      <c r="P48" s="15">
        <v>2071358.32</v>
      </c>
      <c r="Q48" t="s">
        <v>22</v>
      </c>
      <c r="R48" s="15">
        <v>2451271.77</v>
      </c>
      <c r="S48" s="15">
        <v>3086373.9</v>
      </c>
      <c r="T48" t="s">
        <v>22</v>
      </c>
      <c r="U48" s="15">
        <v>2113126.86</v>
      </c>
      <c r="V48" s="15">
        <v>1490213.93</v>
      </c>
      <c r="W48" t="s">
        <v>22</v>
      </c>
      <c r="X48" s="15">
        <v>3142595.18</v>
      </c>
      <c r="Y48" s="15">
        <v>2352189.2</v>
      </c>
      <c r="Z48" t="s">
        <v>22</v>
      </c>
      <c r="AA48" s="15">
        <v>3017947.36</v>
      </c>
      <c r="AB48" s="15">
        <v>3564044.26</v>
      </c>
      <c r="AC48" t="s">
        <v>22</v>
      </c>
      <c r="AD48" s="15">
        <v>2771973.94</v>
      </c>
      <c r="AE48" s="15">
        <v>4562485.23</v>
      </c>
      <c r="AF48" t="s">
        <v>22</v>
      </c>
      <c r="AG48" t="s">
        <v>77</v>
      </c>
      <c r="AH48" s="2">
        <v>2198641.95</v>
      </c>
      <c r="AI48" s="2">
        <v>3402480.63</v>
      </c>
      <c r="AJ48" t="s">
        <v>22</v>
      </c>
      <c r="AK48" s="16">
        <v>3349579.24</v>
      </c>
      <c r="AL48" s="16">
        <v>3278923.8</v>
      </c>
      <c r="AM48" t="s">
        <v>22</v>
      </c>
      <c r="AN48" s="2">
        <v>2771708.27</v>
      </c>
      <c r="AO48" s="2">
        <v>2370258.72</v>
      </c>
      <c r="AP48" s="2">
        <v>4057923.49</v>
      </c>
      <c r="AQ48" s="2">
        <v>6979871.04</v>
      </c>
      <c r="AR48" s="3">
        <v>2732706.03</v>
      </c>
      <c r="AS48" s="3">
        <v>4037884.68</v>
      </c>
      <c r="AT48" s="3">
        <v>9212749.01</v>
      </c>
      <c r="AU48" s="3">
        <v>3360296.7</v>
      </c>
      <c r="AV48" s="3">
        <v>4564816.17</v>
      </c>
      <c r="AW48" s="3">
        <v>2444855.43</v>
      </c>
      <c r="AX48" s="3">
        <v>5870755.8</v>
      </c>
      <c r="AY48" s="23">
        <v>5676321.48</v>
      </c>
      <c r="AZ48" s="16">
        <f t="shared" si="0"/>
        <v>58310076.239999995</v>
      </c>
      <c r="BA48" s="16">
        <f t="shared" si="0"/>
        <v>55203780.68000001</v>
      </c>
    </row>
    <row r="49" spans="1:53" ht="12.75">
      <c r="A49" t="s">
        <v>78</v>
      </c>
      <c r="C49" s="15">
        <v>2052615.87</v>
      </c>
      <c r="D49" s="15">
        <v>8107512.899999999</v>
      </c>
      <c r="E49" t="s">
        <v>22</v>
      </c>
      <c r="F49" s="15">
        <v>1719296.67</v>
      </c>
      <c r="G49" s="15">
        <v>13231291.849999998</v>
      </c>
      <c r="H49" t="s">
        <v>22</v>
      </c>
      <c r="I49" s="15">
        <v>2119696.35</v>
      </c>
      <c r="J49" s="15">
        <v>3481666.09</v>
      </c>
      <c r="K49" t="s">
        <v>22</v>
      </c>
      <c r="L49" s="15">
        <v>2121777.48</v>
      </c>
      <c r="M49" s="15">
        <v>1964143.69</v>
      </c>
      <c r="N49" t="s">
        <v>22</v>
      </c>
      <c r="O49" s="15">
        <v>2548290.45</v>
      </c>
      <c r="P49" s="15">
        <v>1743973.59</v>
      </c>
      <c r="Q49" t="s">
        <v>22</v>
      </c>
      <c r="R49" s="15">
        <v>2923521.3</v>
      </c>
      <c r="S49" s="15">
        <v>4412914.8</v>
      </c>
      <c r="T49" t="s">
        <v>22</v>
      </c>
      <c r="U49" s="15">
        <v>2683279.9</v>
      </c>
      <c r="V49" s="15">
        <v>6095030.43</v>
      </c>
      <c r="W49" t="s">
        <v>22</v>
      </c>
      <c r="X49" s="15">
        <v>2059335.93</v>
      </c>
      <c r="Y49" s="15">
        <v>6018167.000000001</v>
      </c>
      <c r="Z49" t="s">
        <v>22</v>
      </c>
      <c r="AA49" s="15">
        <v>2771489.62</v>
      </c>
      <c r="AB49" s="15">
        <v>2697447.81</v>
      </c>
      <c r="AC49" t="s">
        <v>22</v>
      </c>
      <c r="AD49" s="15">
        <v>2128882.65</v>
      </c>
      <c r="AE49" s="15">
        <v>1411246.88</v>
      </c>
      <c r="AF49" t="s">
        <v>22</v>
      </c>
      <c r="AG49" t="s">
        <v>78</v>
      </c>
      <c r="AH49" s="2">
        <v>1966707.67</v>
      </c>
      <c r="AI49" s="2">
        <v>1391569.56</v>
      </c>
      <c r="AJ49" t="s">
        <v>22</v>
      </c>
      <c r="AK49" s="16">
        <v>2675949.57</v>
      </c>
      <c r="AL49" s="16">
        <v>2098113.24</v>
      </c>
      <c r="AM49" t="s">
        <v>22</v>
      </c>
      <c r="AN49" s="2">
        <v>2769050.78</v>
      </c>
      <c r="AO49" s="2">
        <v>2175888.64</v>
      </c>
      <c r="AP49" s="2">
        <v>3731061.93</v>
      </c>
      <c r="AQ49" s="2">
        <v>8573399.05</v>
      </c>
      <c r="AR49" s="3">
        <v>7055499.63</v>
      </c>
      <c r="AS49" s="3">
        <v>10112450.38</v>
      </c>
      <c r="AT49" s="3">
        <v>4414190.05</v>
      </c>
      <c r="AU49" s="3">
        <v>11515118.4</v>
      </c>
      <c r="AV49" s="3">
        <v>3240112.63</v>
      </c>
      <c r="AW49" s="3">
        <v>6996346.73</v>
      </c>
      <c r="AX49" s="3">
        <v>3439000.69</v>
      </c>
      <c r="AY49" s="23">
        <v>6927665.8</v>
      </c>
      <c r="AZ49" s="16">
        <f t="shared" si="0"/>
        <v>50367143.3</v>
      </c>
      <c r="BA49" s="16">
        <f t="shared" si="0"/>
        <v>90846433.94000001</v>
      </c>
    </row>
    <row r="50" spans="1:53" ht="12.75">
      <c r="A50" t="s">
        <v>79</v>
      </c>
      <c r="C50" s="15">
        <v>10414085.83</v>
      </c>
      <c r="D50" s="15">
        <v>34924619.339999996</v>
      </c>
      <c r="E50" t="s">
        <v>22</v>
      </c>
      <c r="F50" s="15">
        <v>11315900.549999999</v>
      </c>
      <c r="G50" s="15">
        <v>24022537.55</v>
      </c>
      <c r="H50" t="s">
        <v>22</v>
      </c>
      <c r="I50" s="15">
        <v>15430272.959999999</v>
      </c>
      <c r="J50" s="15">
        <v>54355541.5</v>
      </c>
      <c r="K50" t="s">
        <v>22</v>
      </c>
      <c r="L50" s="15">
        <v>19443755.03</v>
      </c>
      <c r="M50" s="15">
        <v>64372215.65</v>
      </c>
      <c r="N50" t="s">
        <v>22</v>
      </c>
      <c r="O50" s="15">
        <v>21356292.27</v>
      </c>
      <c r="P50" s="15">
        <v>61339019.190000005</v>
      </c>
      <c r="Q50" t="s">
        <v>22</v>
      </c>
      <c r="R50" s="15">
        <v>22031163.9</v>
      </c>
      <c r="S50" s="15">
        <v>82083199.07000001</v>
      </c>
      <c r="T50" t="s">
        <v>22</v>
      </c>
      <c r="U50" s="15">
        <v>20460993.919999998</v>
      </c>
      <c r="V50" s="15">
        <v>83860920.82</v>
      </c>
      <c r="W50" t="s">
        <v>22</v>
      </c>
      <c r="X50" s="15">
        <v>20778427.77</v>
      </c>
      <c r="Y50" s="15">
        <v>75099328.91</v>
      </c>
      <c r="Z50" t="s">
        <v>22</v>
      </c>
      <c r="AA50" s="15">
        <v>21688085.36</v>
      </c>
      <c r="AB50" s="15">
        <v>74519373.17999999</v>
      </c>
      <c r="AC50" t="s">
        <v>22</v>
      </c>
      <c r="AD50" s="15">
        <v>23736616.54</v>
      </c>
      <c r="AE50" s="15">
        <v>83512651.12</v>
      </c>
      <c r="AF50" t="s">
        <v>22</v>
      </c>
      <c r="AG50" t="s">
        <v>79</v>
      </c>
      <c r="AH50" s="2">
        <v>11728033.28</v>
      </c>
      <c r="AI50" s="2">
        <v>86173828.08</v>
      </c>
      <c r="AJ50" t="s">
        <v>22</v>
      </c>
      <c r="AK50" s="16">
        <v>16604448.389999999</v>
      </c>
      <c r="AL50" s="16">
        <v>126900613.94999997</v>
      </c>
      <c r="AM50" t="s">
        <v>22</v>
      </c>
      <c r="AN50" s="2">
        <v>19818880.27</v>
      </c>
      <c r="AO50" s="2">
        <v>124423589.64</v>
      </c>
      <c r="AP50" s="2">
        <v>19385253.22</v>
      </c>
      <c r="AQ50" s="2">
        <v>178764573.97</v>
      </c>
      <c r="AR50" s="3">
        <v>25131903.47</v>
      </c>
      <c r="AS50" s="3">
        <v>192625368.04</v>
      </c>
      <c r="AT50" s="3">
        <v>22110834.07</v>
      </c>
      <c r="AU50" s="3">
        <v>251127146.31</v>
      </c>
      <c r="AV50" s="3">
        <v>20222118.99</v>
      </c>
      <c r="AW50" s="3">
        <v>192441015.61</v>
      </c>
      <c r="AX50" s="3">
        <v>27434705.64</v>
      </c>
      <c r="AY50" s="23">
        <v>127969492.53</v>
      </c>
      <c r="AZ50" s="16">
        <f t="shared" si="0"/>
        <v>338677685.62999994</v>
      </c>
      <c r="BA50" s="16">
        <f t="shared" si="0"/>
        <v>1883590415.1199996</v>
      </c>
    </row>
    <row r="51" spans="1:53" ht="12.75">
      <c r="A51" t="s">
        <v>80</v>
      </c>
      <c r="C51" s="15">
        <v>2750256.47</v>
      </c>
      <c r="D51" s="15">
        <v>1170342.53</v>
      </c>
      <c r="E51" t="s">
        <v>22</v>
      </c>
      <c r="F51" s="15">
        <v>2385470.29</v>
      </c>
      <c r="G51" s="15">
        <v>1278553.97</v>
      </c>
      <c r="H51" t="s">
        <v>22</v>
      </c>
      <c r="I51" s="15">
        <v>2351114.82</v>
      </c>
      <c r="J51" s="15">
        <v>1350308.51</v>
      </c>
      <c r="K51" t="s">
        <v>22</v>
      </c>
      <c r="L51" s="15">
        <v>2993668.67</v>
      </c>
      <c r="M51" s="15">
        <v>923749.78</v>
      </c>
      <c r="N51" t="s">
        <v>22</v>
      </c>
      <c r="O51" s="15">
        <v>2187270.02</v>
      </c>
      <c r="P51" s="15">
        <v>1457634.36</v>
      </c>
      <c r="Q51" t="s">
        <v>22</v>
      </c>
      <c r="R51" s="15">
        <v>2713436.51</v>
      </c>
      <c r="S51" s="15">
        <v>1732812.55</v>
      </c>
      <c r="T51" t="s">
        <v>22</v>
      </c>
      <c r="U51" s="15">
        <v>2542397.16</v>
      </c>
      <c r="V51" s="15">
        <v>1744594.23</v>
      </c>
      <c r="W51" t="s">
        <v>22</v>
      </c>
      <c r="X51" s="15">
        <v>2084997.34</v>
      </c>
      <c r="Y51" s="15">
        <v>2181283.04</v>
      </c>
      <c r="Z51" t="s">
        <v>22</v>
      </c>
      <c r="AA51" s="15">
        <v>3206629.54</v>
      </c>
      <c r="AB51" s="15">
        <v>2103049.7</v>
      </c>
      <c r="AC51" t="s">
        <v>22</v>
      </c>
      <c r="AD51" s="15">
        <v>2378871.28</v>
      </c>
      <c r="AE51" s="15">
        <v>3921088.92</v>
      </c>
      <c r="AF51" t="s">
        <v>22</v>
      </c>
      <c r="AG51" t="s">
        <v>80</v>
      </c>
      <c r="AH51" s="2">
        <v>2639382.45</v>
      </c>
      <c r="AI51" s="2">
        <v>2390220.45</v>
      </c>
      <c r="AJ51" t="s">
        <v>22</v>
      </c>
      <c r="AK51" s="16">
        <v>3404858.6</v>
      </c>
      <c r="AL51" s="16">
        <v>2372585.86</v>
      </c>
      <c r="AM51" t="s">
        <v>22</v>
      </c>
      <c r="AN51" s="2">
        <v>2684693.58</v>
      </c>
      <c r="AO51" s="2">
        <v>2427248.65</v>
      </c>
      <c r="AP51" s="2">
        <v>4711791.45</v>
      </c>
      <c r="AQ51" s="2">
        <v>1708932.46</v>
      </c>
      <c r="AR51" s="3">
        <v>3028483.92</v>
      </c>
      <c r="AS51" s="3">
        <v>2123102.66</v>
      </c>
      <c r="AT51" s="3">
        <v>4950505.45</v>
      </c>
      <c r="AU51" s="3">
        <v>1576711.03</v>
      </c>
      <c r="AV51" s="3">
        <v>4736826.6</v>
      </c>
      <c r="AW51" s="3">
        <v>2116249.05</v>
      </c>
      <c r="AX51" s="3">
        <v>4991726.42</v>
      </c>
      <c r="AY51" s="23">
        <v>1927103.13</v>
      </c>
      <c r="AZ51" s="16">
        <f t="shared" si="0"/>
        <v>53992124.10000001</v>
      </c>
      <c r="BA51" s="16">
        <f t="shared" si="0"/>
        <v>33335228.35</v>
      </c>
    </row>
    <row r="52" spans="1:53" ht="12.75">
      <c r="A52" t="s">
        <v>81</v>
      </c>
      <c r="C52" s="15">
        <v>2843102.01</v>
      </c>
      <c r="D52" s="15">
        <v>2216353.34</v>
      </c>
      <c r="E52" t="s">
        <v>22</v>
      </c>
      <c r="F52" s="15">
        <v>3002900.14</v>
      </c>
      <c r="G52" s="15">
        <v>3816747.26</v>
      </c>
      <c r="H52" t="s">
        <v>22</v>
      </c>
      <c r="I52" s="15">
        <v>3577585.45</v>
      </c>
      <c r="J52" s="15">
        <v>1628319.65</v>
      </c>
      <c r="K52" t="s">
        <v>22</v>
      </c>
      <c r="L52" s="15">
        <v>3412825.75</v>
      </c>
      <c r="M52" s="15">
        <v>2044990.64</v>
      </c>
      <c r="N52" t="s">
        <v>22</v>
      </c>
      <c r="O52" s="15">
        <v>3194226.37</v>
      </c>
      <c r="P52" s="15">
        <v>3300395.93</v>
      </c>
      <c r="Q52" t="s">
        <v>22</v>
      </c>
      <c r="R52" s="15">
        <v>4194771.24</v>
      </c>
      <c r="S52" s="15">
        <v>1869394.39</v>
      </c>
      <c r="T52" t="s">
        <v>22</v>
      </c>
      <c r="U52" s="15">
        <v>4520088.07</v>
      </c>
      <c r="V52" s="15">
        <v>6086537.78</v>
      </c>
      <c r="W52" t="s">
        <v>22</v>
      </c>
      <c r="X52" s="15">
        <v>4053731.55</v>
      </c>
      <c r="Y52" s="15">
        <v>13799355</v>
      </c>
      <c r="Z52" t="s">
        <v>22</v>
      </c>
      <c r="AA52" s="15">
        <v>4724354.09</v>
      </c>
      <c r="AB52" s="15">
        <v>7867264.16</v>
      </c>
      <c r="AC52" t="s">
        <v>22</v>
      </c>
      <c r="AD52" s="15">
        <v>4929052.53</v>
      </c>
      <c r="AE52" s="15">
        <v>6469846.079999999</v>
      </c>
      <c r="AF52" t="s">
        <v>22</v>
      </c>
      <c r="AG52" t="s">
        <v>81</v>
      </c>
      <c r="AH52" s="2">
        <v>4695122.34</v>
      </c>
      <c r="AI52" s="2">
        <v>2012746.53</v>
      </c>
      <c r="AJ52" t="s">
        <v>22</v>
      </c>
      <c r="AK52" s="16">
        <v>3958461.51</v>
      </c>
      <c r="AL52" s="16">
        <v>4497658.04</v>
      </c>
      <c r="AM52" t="s">
        <v>22</v>
      </c>
      <c r="AN52" s="2">
        <v>5839931.21</v>
      </c>
      <c r="AO52" s="2">
        <v>7334883.75</v>
      </c>
      <c r="AP52" s="2">
        <v>10320970.09</v>
      </c>
      <c r="AQ52" s="2">
        <v>8358077.41</v>
      </c>
      <c r="AR52" s="3">
        <v>5335632.9</v>
      </c>
      <c r="AS52" s="3">
        <v>11505383.73</v>
      </c>
      <c r="AT52" s="3">
        <v>10849158.69</v>
      </c>
      <c r="AU52" s="3">
        <v>14407824.49</v>
      </c>
      <c r="AV52" s="3">
        <v>8230117.1</v>
      </c>
      <c r="AW52" s="3">
        <v>18171776.8</v>
      </c>
      <c r="AX52" s="3">
        <v>5986733.24</v>
      </c>
      <c r="AY52" s="23">
        <v>17831495.31</v>
      </c>
      <c r="AZ52" s="16">
        <f t="shared" si="0"/>
        <v>90825662.27</v>
      </c>
      <c r="BA52" s="16">
        <f t="shared" si="0"/>
        <v>131002696.95</v>
      </c>
    </row>
    <row r="53" spans="1:53" ht="12.75">
      <c r="A53" t="s">
        <v>82</v>
      </c>
      <c r="C53" s="15">
        <v>4502915.04</v>
      </c>
      <c r="D53" s="15">
        <v>5393026.21</v>
      </c>
      <c r="E53" t="s">
        <v>22</v>
      </c>
      <c r="F53" s="15">
        <v>4245565.07</v>
      </c>
      <c r="G53" s="15">
        <v>5031671.02</v>
      </c>
      <c r="H53" t="s">
        <v>22</v>
      </c>
      <c r="I53" s="15">
        <v>3958655.81</v>
      </c>
      <c r="J53" s="15">
        <v>2185515.48</v>
      </c>
      <c r="K53" t="s">
        <v>22</v>
      </c>
      <c r="L53" s="15">
        <v>6575211.100000001</v>
      </c>
      <c r="M53" s="15">
        <v>2482314.67</v>
      </c>
      <c r="N53" t="s">
        <v>22</v>
      </c>
      <c r="O53" s="15">
        <v>4070220.79</v>
      </c>
      <c r="P53" s="15">
        <v>2693704.08</v>
      </c>
      <c r="Q53" t="s">
        <v>22</v>
      </c>
      <c r="R53" s="15">
        <v>5319672.8</v>
      </c>
      <c r="S53" s="15">
        <v>7440705.069999999</v>
      </c>
      <c r="T53" t="s">
        <v>22</v>
      </c>
      <c r="U53" s="15">
        <v>4837597.87</v>
      </c>
      <c r="V53" s="15">
        <v>4228711.71</v>
      </c>
      <c r="W53" t="s">
        <v>22</v>
      </c>
      <c r="X53" s="15">
        <v>5058318.05</v>
      </c>
      <c r="Y53" s="15">
        <v>6282938.11</v>
      </c>
      <c r="Z53" t="s">
        <v>22</v>
      </c>
      <c r="AA53" s="15">
        <v>5534015.21</v>
      </c>
      <c r="AB53" s="15">
        <v>16063112.29</v>
      </c>
      <c r="AC53" t="s">
        <v>22</v>
      </c>
      <c r="AD53" s="15">
        <v>6230124.359999999</v>
      </c>
      <c r="AE53" s="15">
        <v>10231623.51</v>
      </c>
      <c r="AF53" t="s">
        <v>22</v>
      </c>
      <c r="AG53" t="s">
        <v>82</v>
      </c>
      <c r="AH53" s="2">
        <v>4986279.15</v>
      </c>
      <c r="AI53" s="2">
        <v>4303823.73</v>
      </c>
      <c r="AJ53" t="s">
        <v>22</v>
      </c>
      <c r="AK53" s="16">
        <v>6459212.029999999</v>
      </c>
      <c r="AL53" s="16">
        <v>12936193.899999999</v>
      </c>
      <c r="AM53" t="s">
        <v>22</v>
      </c>
      <c r="AN53" s="2">
        <v>5765431.72</v>
      </c>
      <c r="AO53" s="2">
        <v>8224085.37</v>
      </c>
      <c r="AP53" s="2">
        <v>10010148.05</v>
      </c>
      <c r="AQ53" s="2">
        <v>11437910.39</v>
      </c>
      <c r="AR53" s="3">
        <v>7790415.1</v>
      </c>
      <c r="AS53" s="3">
        <v>9302065.02</v>
      </c>
      <c r="AT53" s="3">
        <v>11505504.24</v>
      </c>
      <c r="AU53" s="3">
        <v>13868808.61</v>
      </c>
      <c r="AV53" s="3">
        <v>11707205.55</v>
      </c>
      <c r="AW53" s="3">
        <v>6239371.16</v>
      </c>
      <c r="AX53" s="3">
        <v>10498318.4</v>
      </c>
      <c r="AY53" s="23">
        <v>8509014.83</v>
      </c>
      <c r="AZ53" s="16">
        <f t="shared" si="0"/>
        <v>114551895.3</v>
      </c>
      <c r="BA53" s="16">
        <f t="shared" si="0"/>
        <v>131461568.94999999</v>
      </c>
    </row>
    <row r="54" spans="1:53" ht="12.75">
      <c r="A54" t="s">
        <v>83</v>
      </c>
      <c r="C54" s="15">
        <v>5127053.22</v>
      </c>
      <c r="D54" s="15">
        <v>8223233.07</v>
      </c>
      <c r="E54" t="s">
        <v>22</v>
      </c>
      <c r="F54" s="15">
        <v>6701811.5200000005</v>
      </c>
      <c r="G54" s="15">
        <v>8889817.2</v>
      </c>
      <c r="H54" t="s">
        <v>22</v>
      </c>
      <c r="I54" s="15">
        <v>5694633.62</v>
      </c>
      <c r="J54" s="15">
        <v>8126664.100000001</v>
      </c>
      <c r="K54" t="s">
        <v>22</v>
      </c>
      <c r="L54" s="15">
        <v>6681641.14</v>
      </c>
      <c r="M54" s="15">
        <v>11391938.2</v>
      </c>
      <c r="N54" t="s">
        <v>22</v>
      </c>
      <c r="O54" s="15">
        <v>6488793.35</v>
      </c>
      <c r="P54" s="15">
        <v>20311132.75</v>
      </c>
      <c r="Q54" t="s">
        <v>22</v>
      </c>
      <c r="R54" s="15">
        <v>6517444.170000001</v>
      </c>
      <c r="S54" s="15">
        <v>25047566.14</v>
      </c>
      <c r="T54" t="s">
        <v>22</v>
      </c>
      <c r="U54" s="15">
        <v>8822732.27</v>
      </c>
      <c r="V54" s="15">
        <v>18003599.83</v>
      </c>
      <c r="W54" t="s">
        <v>22</v>
      </c>
      <c r="X54" s="15">
        <v>5513589.55</v>
      </c>
      <c r="Y54" s="15">
        <v>21065031.64</v>
      </c>
      <c r="Z54" t="s">
        <v>22</v>
      </c>
      <c r="AA54" s="15">
        <v>7549510.39</v>
      </c>
      <c r="AB54" s="15">
        <v>23193467.110000003</v>
      </c>
      <c r="AC54" t="s">
        <v>22</v>
      </c>
      <c r="AD54" s="15">
        <v>8880932.38</v>
      </c>
      <c r="AE54" s="15">
        <v>26761461.35</v>
      </c>
      <c r="AF54" t="s">
        <v>22</v>
      </c>
      <c r="AG54" t="s">
        <v>83</v>
      </c>
      <c r="AH54" s="2">
        <v>9511137.66</v>
      </c>
      <c r="AI54" s="2">
        <v>28395406.93</v>
      </c>
      <c r="AJ54" t="s">
        <v>22</v>
      </c>
      <c r="AK54" s="16">
        <v>7374504.91</v>
      </c>
      <c r="AL54" s="16">
        <v>65706123.59</v>
      </c>
      <c r="AM54" t="s">
        <v>22</v>
      </c>
      <c r="AN54" s="2">
        <v>9321601.64</v>
      </c>
      <c r="AO54" s="2">
        <v>64556669.14</v>
      </c>
      <c r="AP54" s="2">
        <v>10861166.39</v>
      </c>
      <c r="AQ54" s="2">
        <v>60509266.25</v>
      </c>
      <c r="AR54" s="3">
        <v>10753269.89</v>
      </c>
      <c r="AS54" s="3">
        <v>49754320.28</v>
      </c>
      <c r="AT54" s="3">
        <v>10805541.56</v>
      </c>
      <c r="AU54" s="3">
        <v>67680512.77</v>
      </c>
      <c r="AV54" s="3">
        <v>8604952.22</v>
      </c>
      <c r="AW54" s="3">
        <v>61100866.07</v>
      </c>
      <c r="AX54" s="3">
        <v>10809673.25</v>
      </c>
      <c r="AY54" s="23">
        <v>47113117.12</v>
      </c>
      <c r="AZ54" s="16">
        <f t="shared" si="0"/>
        <v>140892935.91000003</v>
      </c>
      <c r="BA54" s="16">
        <f t="shared" si="0"/>
        <v>607606960.47</v>
      </c>
    </row>
    <row r="55" spans="1:53" ht="12.75">
      <c r="A55" t="s">
        <v>84</v>
      </c>
      <c r="C55" s="15">
        <v>3624841.25</v>
      </c>
      <c r="D55" s="15">
        <v>5128309.07</v>
      </c>
      <c r="E55" t="s">
        <v>22</v>
      </c>
      <c r="F55" s="15">
        <v>3623183.45</v>
      </c>
      <c r="G55" s="15">
        <v>4345167.33</v>
      </c>
      <c r="H55" t="s">
        <v>22</v>
      </c>
      <c r="I55" s="15">
        <v>2918427.43</v>
      </c>
      <c r="J55" s="15">
        <v>5979781.099999999</v>
      </c>
      <c r="K55" t="s">
        <v>22</v>
      </c>
      <c r="L55" s="15">
        <v>3978609.48</v>
      </c>
      <c r="M55" s="15">
        <v>5328155.33</v>
      </c>
      <c r="N55" t="s">
        <v>22</v>
      </c>
      <c r="O55" s="15">
        <v>5307212.21</v>
      </c>
      <c r="P55" s="15">
        <v>3083340.95</v>
      </c>
      <c r="Q55" t="s">
        <v>22</v>
      </c>
      <c r="R55" s="15">
        <v>4825835.73</v>
      </c>
      <c r="S55" s="15">
        <v>4218896.54</v>
      </c>
      <c r="T55" t="s">
        <v>22</v>
      </c>
      <c r="U55" s="15">
        <v>4616655.34</v>
      </c>
      <c r="V55" s="15">
        <v>2803198.12</v>
      </c>
      <c r="W55" t="s">
        <v>22</v>
      </c>
      <c r="X55" s="15">
        <v>4026848.08</v>
      </c>
      <c r="Y55" s="15">
        <v>3812646.86</v>
      </c>
      <c r="Z55" t="s">
        <v>22</v>
      </c>
      <c r="AA55" s="15">
        <v>4952713.93</v>
      </c>
      <c r="AB55" s="15">
        <v>7592413.279999999</v>
      </c>
      <c r="AC55" t="s">
        <v>22</v>
      </c>
      <c r="AD55" s="15">
        <v>5395396.739999998</v>
      </c>
      <c r="AE55" s="15">
        <v>8071068.499999999</v>
      </c>
      <c r="AF55" t="s">
        <v>22</v>
      </c>
      <c r="AG55" t="s">
        <v>84</v>
      </c>
      <c r="AH55" s="2">
        <v>3082578.67</v>
      </c>
      <c r="AI55" s="2">
        <v>3452417.07</v>
      </c>
      <c r="AJ55" t="s">
        <v>22</v>
      </c>
      <c r="AK55" s="16">
        <v>5388698.71</v>
      </c>
      <c r="AL55" s="16">
        <v>12536495.61</v>
      </c>
      <c r="AM55" t="s">
        <v>22</v>
      </c>
      <c r="AN55" s="2">
        <v>5215233.05</v>
      </c>
      <c r="AO55" s="2">
        <v>13554226.59</v>
      </c>
      <c r="AP55" s="2">
        <v>8442320.05</v>
      </c>
      <c r="AQ55" s="2">
        <v>7172724.97</v>
      </c>
      <c r="AR55" s="3">
        <v>7070781.75</v>
      </c>
      <c r="AS55" s="3">
        <v>6261989.8</v>
      </c>
      <c r="AT55" s="3">
        <v>7439432.56</v>
      </c>
      <c r="AU55" s="3">
        <v>9652241.75</v>
      </c>
      <c r="AV55" s="3">
        <v>8054991.33</v>
      </c>
      <c r="AW55" s="3">
        <v>4742885.75</v>
      </c>
      <c r="AX55" s="3">
        <v>10107728.83</v>
      </c>
      <c r="AY55" s="23">
        <v>9433797.21</v>
      </c>
      <c r="AZ55" s="16">
        <f t="shared" si="0"/>
        <v>94446647.34</v>
      </c>
      <c r="BA55" s="16">
        <f t="shared" si="0"/>
        <v>112041446.75999999</v>
      </c>
    </row>
    <row r="56" spans="1:53" ht="12.75">
      <c r="A56" t="s">
        <v>85</v>
      </c>
      <c r="C56" s="15">
        <v>12175738.63</v>
      </c>
      <c r="D56" s="15">
        <v>5061882.58</v>
      </c>
      <c r="E56" t="s">
        <v>22</v>
      </c>
      <c r="F56" s="15">
        <v>12999796.52</v>
      </c>
      <c r="G56" s="15">
        <v>7189345.44</v>
      </c>
      <c r="H56" t="s">
        <v>22</v>
      </c>
      <c r="I56" s="15">
        <v>13035667.909999998</v>
      </c>
      <c r="J56" s="15">
        <v>4808968.86</v>
      </c>
      <c r="K56" t="s">
        <v>22</v>
      </c>
      <c r="L56" s="15">
        <v>11992839.33</v>
      </c>
      <c r="M56" s="15">
        <v>5790068.8100000005</v>
      </c>
      <c r="N56" t="s">
        <v>22</v>
      </c>
      <c r="O56" s="15">
        <v>11987261.46</v>
      </c>
      <c r="P56" s="15">
        <v>5298374.26</v>
      </c>
      <c r="Q56" t="s">
        <v>22</v>
      </c>
      <c r="R56" s="15">
        <v>9487099.56</v>
      </c>
      <c r="S56" s="15">
        <v>6411403.350000001</v>
      </c>
      <c r="T56" t="s">
        <v>22</v>
      </c>
      <c r="U56" s="15">
        <v>13337122.709999999</v>
      </c>
      <c r="V56" s="15">
        <v>4425471.17</v>
      </c>
      <c r="W56" t="s">
        <v>22</v>
      </c>
      <c r="X56" s="15">
        <v>8340899.18</v>
      </c>
      <c r="Y56" s="15">
        <v>12454803.129999999</v>
      </c>
      <c r="Z56" t="s">
        <v>22</v>
      </c>
      <c r="AA56" s="15">
        <v>11311631.830000002</v>
      </c>
      <c r="AB56" s="15">
        <v>25026394.33</v>
      </c>
      <c r="AC56" t="s">
        <v>22</v>
      </c>
      <c r="AD56" s="15">
        <v>10619110.17</v>
      </c>
      <c r="AE56" s="15">
        <v>23406668.150000002</v>
      </c>
      <c r="AF56" t="s">
        <v>22</v>
      </c>
      <c r="AG56" t="s">
        <v>85</v>
      </c>
      <c r="AH56" s="2">
        <v>8065244.04</v>
      </c>
      <c r="AI56" s="2">
        <v>16935191.56</v>
      </c>
      <c r="AJ56" t="s">
        <v>22</v>
      </c>
      <c r="AK56" s="16">
        <v>7876571.26</v>
      </c>
      <c r="AL56" s="16">
        <v>18632265.71</v>
      </c>
      <c r="AM56" t="s">
        <v>22</v>
      </c>
      <c r="AN56" s="2">
        <v>10730912.92</v>
      </c>
      <c r="AO56" s="2">
        <v>15042605.45</v>
      </c>
      <c r="AP56" s="2">
        <v>11087629.34</v>
      </c>
      <c r="AQ56" s="2">
        <v>8847152.19</v>
      </c>
      <c r="AR56" s="3">
        <v>13511346</v>
      </c>
      <c r="AS56" s="3">
        <v>12873243.41</v>
      </c>
      <c r="AT56" s="3">
        <v>9372430.67</v>
      </c>
      <c r="AU56" s="3">
        <v>29413290.56</v>
      </c>
      <c r="AV56" s="3">
        <v>13399903.56</v>
      </c>
      <c r="AW56" s="3">
        <v>57047229.23</v>
      </c>
      <c r="AX56" s="3">
        <v>10395954.4</v>
      </c>
      <c r="AY56" s="23">
        <v>71514776.92</v>
      </c>
      <c r="AZ56" s="16">
        <f t="shared" si="0"/>
        <v>187551420.85999998</v>
      </c>
      <c r="BA56" s="16">
        <f t="shared" si="0"/>
        <v>325117252.53</v>
      </c>
    </row>
    <row r="57" spans="1:53" ht="12.75">
      <c r="A57" t="s">
        <v>86</v>
      </c>
      <c r="C57" s="15">
        <v>4710826.42</v>
      </c>
      <c r="D57" s="15">
        <v>9750333.32</v>
      </c>
      <c r="E57" t="s">
        <v>22</v>
      </c>
      <c r="F57" s="15">
        <v>5811413.08</v>
      </c>
      <c r="G57" s="15">
        <v>25981930.069999997</v>
      </c>
      <c r="H57" t="s">
        <v>22</v>
      </c>
      <c r="I57" s="15">
        <v>4553067.35</v>
      </c>
      <c r="J57" s="15">
        <v>33076721.089999996</v>
      </c>
      <c r="K57" t="s">
        <v>22</v>
      </c>
      <c r="L57" s="15">
        <v>4555028.78</v>
      </c>
      <c r="M57" s="15">
        <v>31536922.14</v>
      </c>
      <c r="N57" t="s">
        <v>22</v>
      </c>
      <c r="O57" s="15">
        <v>5769429.23</v>
      </c>
      <c r="P57" s="15">
        <v>18612716.02</v>
      </c>
      <c r="Q57" t="s">
        <v>22</v>
      </c>
      <c r="R57" s="15">
        <v>5095037.17</v>
      </c>
      <c r="S57" s="15">
        <v>10033131.42</v>
      </c>
      <c r="T57" t="s">
        <v>22</v>
      </c>
      <c r="U57" s="15">
        <v>5988938.45</v>
      </c>
      <c r="V57" s="15">
        <v>4243220.7</v>
      </c>
      <c r="W57" t="s">
        <v>22</v>
      </c>
      <c r="X57" s="15">
        <v>8544879.48</v>
      </c>
      <c r="Y57" s="15">
        <v>4035301.86</v>
      </c>
      <c r="Z57" t="s">
        <v>22</v>
      </c>
      <c r="AA57" s="15">
        <v>10441412.69</v>
      </c>
      <c r="AB57" s="15">
        <v>9420506.35</v>
      </c>
      <c r="AC57" t="s">
        <v>22</v>
      </c>
      <c r="AD57" s="15">
        <v>7324333.9799999995</v>
      </c>
      <c r="AE57" s="15">
        <v>5867235.48</v>
      </c>
      <c r="AF57" t="s">
        <v>22</v>
      </c>
      <c r="AG57" t="s">
        <v>86</v>
      </c>
      <c r="AH57" s="2">
        <v>5362844.1</v>
      </c>
      <c r="AI57" s="2">
        <v>7690724.12</v>
      </c>
      <c r="AJ57" t="s">
        <v>22</v>
      </c>
      <c r="AK57" s="16">
        <v>5167421.86</v>
      </c>
      <c r="AL57" s="16">
        <v>18805156.02</v>
      </c>
      <c r="AM57" t="s">
        <v>22</v>
      </c>
      <c r="AN57" s="2">
        <v>8117009.25</v>
      </c>
      <c r="AO57" s="2">
        <v>22679216.96</v>
      </c>
      <c r="AP57" s="2">
        <v>6448077.74</v>
      </c>
      <c r="AQ57" s="2">
        <v>21636306.27</v>
      </c>
      <c r="AR57" s="3">
        <v>9645000.74</v>
      </c>
      <c r="AS57" s="3">
        <v>23254660.24</v>
      </c>
      <c r="AT57" s="3">
        <v>9412750.03</v>
      </c>
      <c r="AU57" s="3">
        <v>26050046.41</v>
      </c>
      <c r="AV57" s="3">
        <v>5187204.27</v>
      </c>
      <c r="AW57" s="3">
        <v>17545721.25</v>
      </c>
      <c r="AX57" s="3">
        <v>11881056.13</v>
      </c>
      <c r="AY57" s="23">
        <v>14856816.83</v>
      </c>
      <c r="AZ57" s="16">
        <f t="shared" si="0"/>
        <v>119304904.32999998</v>
      </c>
      <c r="BA57" s="16">
        <f t="shared" si="0"/>
        <v>295326333.23</v>
      </c>
    </row>
    <row r="58" spans="1:53" ht="12.75">
      <c r="A58" t="s">
        <v>87</v>
      </c>
      <c r="C58" s="15">
        <v>2164268.78</v>
      </c>
      <c r="D58" s="15">
        <v>639013.27</v>
      </c>
      <c r="E58" t="s">
        <v>22</v>
      </c>
      <c r="F58" s="15">
        <v>1922697.24</v>
      </c>
      <c r="G58" s="15">
        <v>4114756.45</v>
      </c>
      <c r="H58" t="s">
        <v>22</v>
      </c>
      <c r="I58" s="15">
        <v>2096445.18</v>
      </c>
      <c r="J58" s="15">
        <v>1465828.93</v>
      </c>
      <c r="K58" t="s">
        <v>22</v>
      </c>
      <c r="L58" s="15">
        <v>1996060.22</v>
      </c>
      <c r="M58" s="15">
        <v>2232385.68</v>
      </c>
      <c r="N58" t="s">
        <v>22</v>
      </c>
      <c r="O58" s="15">
        <v>3009975.25</v>
      </c>
      <c r="P58" s="15">
        <v>3815390.69</v>
      </c>
      <c r="Q58" t="s">
        <v>22</v>
      </c>
      <c r="R58" s="15">
        <v>2203769.89</v>
      </c>
      <c r="S58" s="15">
        <v>4103172.7</v>
      </c>
      <c r="T58" t="s">
        <v>22</v>
      </c>
      <c r="U58" s="15">
        <v>2948749.98</v>
      </c>
      <c r="V58" s="15">
        <v>1996599.77</v>
      </c>
      <c r="W58" t="s">
        <v>22</v>
      </c>
      <c r="X58" s="15">
        <v>2616181.3</v>
      </c>
      <c r="Y58" s="15">
        <v>2272596.78</v>
      </c>
      <c r="Z58" t="s">
        <v>22</v>
      </c>
      <c r="AA58" s="15">
        <v>3296186.17</v>
      </c>
      <c r="AB58" s="15">
        <v>2563232.86</v>
      </c>
      <c r="AC58" t="s">
        <v>22</v>
      </c>
      <c r="AD58" s="15">
        <v>4127270.75</v>
      </c>
      <c r="AE58" s="15">
        <v>2938304.27</v>
      </c>
      <c r="AF58" t="s">
        <v>22</v>
      </c>
      <c r="AG58" t="s">
        <v>87</v>
      </c>
      <c r="AH58" s="2">
        <v>2481717.56</v>
      </c>
      <c r="AI58" s="2">
        <v>5316003.46</v>
      </c>
      <c r="AJ58" t="s">
        <v>22</v>
      </c>
      <c r="AK58" s="16">
        <v>2628857.27</v>
      </c>
      <c r="AL58" s="16">
        <v>4742777.46</v>
      </c>
      <c r="AM58" t="s">
        <v>22</v>
      </c>
      <c r="AN58" s="2">
        <v>2836214.65</v>
      </c>
      <c r="AO58" s="2">
        <v>7712248.44</v>
      </c>
      <c r="AP58" s="2">
        <v>3848043.61</v>
      </c>
      <c r="AQ58" s="2">
        <v>4994176.96</v>
      </c>
      <c r="AR58" s="3">
        <v>4341746.03</v>
      </c>
      <c r="AS58" s="3">
        <v>5061494.59</v>
      </c>
      <c r="AT58" s="3">
        <v>4921461.83</v>
      </c>
      <c r="AU58" s="3">
        <v>8298811.85</v>
      </c>
      <c r="AV58" s="3">
        <v>3125960.07</v>
      </c>
      <c r="AW58" s="3">
        <v>4809300.36</v>
      </c>
      <c r="AX58" s="3">
        <v>5256130.49</v>
      </c>
      <c r="AY58" s="23">
        <v>2113558.43</v>
      </c>
      <c r="AZ58" s="16">
        <f t="shared" si="0"/>
        <v>53657467.49</v>
      </c>
      <c r="BA58" s="16">
        <f t="shared" si="0"/>
        <v>68550639.67999999</v>
      </c>
    </row>
    <row r="59" spans="1:53" ht="12.75">
      <c r="A59" t="s">
        <v>88</v>
      </c>
      <c r="C59" s="15">
        <v>8149038.83</v>
      </c>
      <c r="D59" s="15">
        <v>17405541.5</v>
      </c>
      <c r="E59" t="s">
        <v>22</v>
      </c>
      <c r="F59" s="15">
        <v>9560985.62</v>
      </c>
      <c r="G59" s="15">
        <v>22503633.7</v>
      </c>
      <c r="H59" t="s">
        <v>22</v>
      </c>
      <c r="I59" s="15">
        <v>10272426.04</v>
      </c>
      <c r="J59" s="15">
        <v>35471511.800000004</v>
      </c>
      <c r="K59" t="s">
        <v>22</v>
      </c>
      <c r="L59" s="15">
        <v>9336131.49</v>
      </c>
      <c r="M59" s="15">
        <v>56180823.559999995</v>
      </c>
      <c r="N59" t="s">
        <v>22</v>
      </c>
      <c r="O59" s="15">
        <v>9079271.329999998</v>
      </c>
      <c r="P59" s="15">
        <v>67717919.79</v>
      </c>
      <c r="Q59" t="s">
        <v>22</v>
      </c>
      <c r="R59" s="15">
        <v>13352297.12</v>
      </c>
      <c r="S59" s="15">
        <v>66415191.11</v>
      </c>
      <c r="T59" t="s">
        <v>22</v>
      </c>
      <c r="U59" s="15">
        <v>14987080.790000001</v>
      </c>
      <c r="V59" s="15">
        <v>50108737.60000001</v>
      </c>
      <c r="W59" t="s">
        <v>22</v>
      </c>
      <c r="X59" s="15">
        <v>10060383.46</v>
      </c>
      <c r="Y59" s="15">
        <v>66750166.17</v>
      </c>
      <c r="Z59" t="s">
        <v>22</v>
      </c>
      <c r="AA59" s="15">
        <v>11921057.76</v>
      </c>
      <c r="AB59" s="15">
        <v>95298386.22000001</v>
      </c>
      <c r="AC59" t="s">
        <v>22</v>
      </c>
      <c r="AD59" s="15">
        <v>12292251.860000001</v>
      </c>
      <c r="AE59" s="15">
        <v>115246183.04</v>
      </c>
      <c r="AF59" t="s">
        <v>22</v>
      </c>
      <c r="AG59" t="s">
        <v>88</v>
      </c>
      <c r="AH59" s="2">
        <v>8622809.47</v>
      </c>
      <c r="AI59" s="2">
        <v>72007934.82</v>
      </c>
      <c r="AJ59" t="s">
        <v>22</v>
      </c>
      <c r="AK59" s="16">
        <v>13759957.030000001</v>
      </c>
      <c r="AL59" s="16">
        <v>130129937</v>
      </c>
      <c r="AM59" t="s">
        <v>22</v>
      </c>
      <c r="AN59" s="2">
        <v>17809222.17</v>
      </c>
      <c r="AO59" s="2">
        <v>155541463.81</v>
      </c>
      <c r="AP59" s="2">
        <v>15929191.27</v>
      </c>
      <c r="AQ59" s="2">
        <v>130973784.04</v>
      </c>
      <c r="AR59" s="3">
        <v>17075104.12</v>
      </c>
      <c r="AS59" s="3">
        <v>173330024.03</v>
      </c>
      <c r="AT59" s="3">
        <v>16873015.5</v>
      </c>
      <c r="AU59" s="3">
        <v>174051702.53</v>
      </c>
      <c r="AV59" s="3">
        <v>17506371.1</v>
      </c>
      <c r="AW59" s="3">
        <v>149379779.06</v>
      </c>
      <c r="AX59" s="3">
        <v>18279383.39</v>
      </c>
      <c r="AY59" s="23">
        <v>132079501.37</v>
      </c>
      <c r="AZ59" s="16">
        <f t="shared" si="0"/>
        <v>226716939.51999998</v>
      </c>
      <c r="BA59" s="16">
        <f t="shared" si="0"/>
        <v>1693186679.65</v>
      </c>
    </row>
    <row r="60" spans="1:53" ht="12.75">
      <c r="A60" t="s">
        <v>89</v>
      </c>
      <c r="C60" s="15">
        <v>3537982.9</v>
      </c>
      <c r="D60" s="15">
        <v>6388099.41</v>
      </c>
      <c r="E60" t="s">
        <v>22</v>
      </c>
      <c r="F60" s="15">
        <v>2703167.14</v>
      </c>
      <c r="G60" s="15">
        <v>15330167.75</v>
      </c>
      <c r="H60" t="s">
        <v>22</v>
      </c>
      <c r="I60" s="15">
        <v>3219466.97</v>
      </c>
      <c r="J60" s="15">
        <v>12105137.23</v>
      </c>
      <c r="K60" t="s">
        <v>22</v>
      </c>
      <c r="L60" s="15">
        <v>2777757.81</v>
      </c>
      <c r="M60" s="15">
        <v>13373471.729999999</v>
      </c>
      <c r="N60" t="s">
        <v>22</v>
      </c>
      <c r="O60" s="15">
        <v>3003037.62</v>
      </c>
      <c r="P60" s="15">
        <v>18700763.05</v>
      </c>
      <c r="Q60" t="s">
        <v>22</v>
      </c>
      <c r="R60" s="15">
        <v>3525484.73</v>
      </c>
      <c r="S60" s="15">
        <v>20036405.77</v>
      </c>
      <c r="T60" t="s">
        <v>22</v>
      </c>
      <c r="U60" s="15">
        <v>3923598.01</v>
      </c>
      <c r="V60" s="15">
        <v>12723788.959999999</v>
      </c>
      <c r="W60" t="s">
        <v>22</v>
      </c>
      <c r="X60" s="15">
        <v>5277131.03</v>
      </c>
      <c r="Y60" s="15">
        <v>11472831.639999999</v>
      </c>
      <c r="Z60" t="s">
        <v>22</v>
      </c>
      <c r="AA60" s="15">
        <v>6267045.63</v>
      </c>
      <c r="AB60" s="15">
        <v>10607144.62</v>
      </c>
      <c r="AC60" t="s">
        <v>22</v>
      </c>
      <c r="AD60" s="15">
        <v>2710691.41</v>
      </c>
      <c r="AE60" s="15">
        <v>11277132.01</v>
      </c>
      <c r="AF60" t="s">
        <v>22</v>
      </c>
      <c r="AG60" t="s">
        <v>89</v>
      </c>
      <c r="AH60" s="2">
        <v>4532367.04</v>
      </c>
      <c r="AI60" s="2">
        <v>11534418.32</v>
      </c>
      <c r="AJ60" t="s">
        <v>22</v>
      </c>
      <c r="AK60" s="16">
        <v>4600598.02</v>
      </c>
      <c r="AL60" s="16">
        <v>14452927.370000001</v>
      </c>
      <c r="AM60" t="s">
        <v>22</v>
      </c>
      <c r="AN60" s="2">
        <v>6756113.92</v>
      </c>
      <c r="AO60" s="2">
        <v>18173792.07</v>
      </c>
      <c r="AP60" s="2">
        <v>4212648.93</v>
      </c>
      <c r="AQ60" s="2">
        <v>23714780.24</v>
      </c>
      <c r="AR60" s="3">
        <v>6770849.27</v>
      </c>
      <c r="AS60" s="3">
        <v>17024420.22</v>
      </c>
      <c r="AT60" s="3">
        <v>6487866.61</v>
      </c>
      <c r="AU60" s="3">
        <v>19217980.69</v>
      </c>
      <c r="AV60" s="3">
        <v>4340844.97</v>
      </c>
      <c r="AW60" s="3">
        <v>17519145.2</v>
      </c>
      <c r="AX60" s="3">
        <v>11271231.17</v>
      </c>
      <c r="AY60" s="23">
        <v>21176471.12</v>
      </c>
      <c r="AZ60" s="16">
        <f t="shared" si="0"/>
        <v>82379900.28</v>
      </c>
      <c r="BA60" s="16">
        <f t="shared" si="0"/>
        <v>268440777.99</v>
      </c>
    </row>
    <row r="61" spans="1:53" ht="12.75">
      <c r="A61" t="s">
        <v>90</v>
      </c>
      <c r="C61" s="15">
        <v>3676040.31</v>
      </c>
      <c r="D61" s="15">
        <v>3590115</v>
      </c>
      <c r="E61" t="s">
        <v>22</v>
      </c>
      <c r="F61" s="15">
        <v>5313677.97</v>
      </c>
      <c r="G61" s="15">
        <v>7824955.630000001</v>
      </c>
      <c r="H61" t="s">
        <v>22</v>
      </c>
      <c r="I61" s="15">
        <v>3986430.32</v>
      </c>
      <c r="J61" s="15">
        <v>11238938.98</v>
      </c>
      <c r="K61" t="s">
        <v>22</v>
      </c>
      <c r="L61" s="15">
        <v>6354337.4799999995</v>
      </c>
      <c r="M61" s="15">
        <v>13560657.629999999</v>
      </c>
      <c r="N61" t="s">
        <v>22</v>
      </c>
      <c r="O61" s="15">
        <v>8298695.41</v>
      </c>
      <c r="P61" s="15">
        <v>14974197.79</v>
      </c>
      <c r="Q61" t="s">
        <v>22</v>
      </c>
      <c r="R61" s="15">
        <v>5151752.99</v>
      </c>
      <c r="S61" s="15">
        <v>15335228.53</v>
      </c>
      <c r="T61" t="s">
        <v>22</v>
      </c>
      <c r="U61" s="15">
        <v>6389588.68</v>
      </c>
      <c r="V61" s="15">
        <v>10673880.820000002</v>
      </c>
      <c r="W61" t="s">
        <v>22</v>
      </c>
      <c r="X61" s="15">
        <v>9907560.450000001</v>
      </c>
      <c r="Y61" s="15">
        <v>13201060.8</v>
      </c>
      <c r="Z61" t="s">
        <v>22</v>
      </c>
      <c r="AA61" s="15">
        <v>8018196.64</v>
      </c>
      <c r="AB61" s="15">
        <v>17779346</v>
      </c>
      <c r="AC61" t="s">
        <v>22</v>
      </c>
      <c r="AD61" s="15">
        <v>11209174.879999999</v>
      </c>
      <c r="AE61" s="15">
        <v>15269492.280000001</v>
      </c>
      <c r="AF61" t="s">
        <v>22</v>
      </c>
      <c r="AG61" t="s">
        <v>90</v>
      </c>
      <c r="AH61" s="2">
        <v>6549952.63</v>
      </c>
      <c r="AI61" s="2">
        <v>5385239.55</v>
      </c>
      <c r="AJ61" t="s">
        <v>22</v>
      </c>
      <c r="AK61" s="16">
        <v>5494289.04</v>
      </c>
      <c r="AL61" s="16">
        <v>8454376.42</v>
      </c>
      <c r="AM61" t="s">
        <v>22</v>
      </c>
      <c r="AN61" s="2">
        <v>10271972.93</v>
      </c>
      <c r="AO61" s="2">
        <v>8234223.1</v>
      </c>
      <c r="AP61" s="2">
        <v>13070607.17</v>
      </c>
      <c r="AQ61" s="2">
        <v>8986767.66</v>
      </c>
      <c r="AR61" s="3">
        <v>15677327.55</v>
      </c>
      <c r="AS61" s="3">
        <v>12087396.23</v>
      </c>
      <c r="AT61" s="3">
        <v>7237447.36</v>
      </c>
      <c r="AU61" s="3">
        <v>13812620.86</v>
      </c>
      <c r="AV61" s="3">
        <v>8087755.34</v>
      </c>
      <c r="AW61" s="3">
        <v>12144523.54</v>
      </c>
      <c r="AX61" s="3">
        <v>9052111.62</v>
      </c>
      <c r="AY61" s="23">
        <v>9371285.31</v>
      </c>
      <c r="AZ61" s="16">
        <f t="shared" si="0"/>
        <v>140070878.46</v>
      </c>
      <c r="BA61" s="16">
        <f t="shared" si="0"/>
        <v>198334191.12999997</v>
      </c>
    </row>
    <row r="62" spans="1:53" ht="12.75">
      <c r="A62" t="s">
        <v>91</v>
      </c>
      <c r="C62" s="15">
        <v>3677000.73</v>
      </c>
      <c r="D62" s="15">
        <v>8034238.210000001</v>
      </c>
      <c r="E62" t="s">
        <v>22</v>
      </c>
      <c r="F62" s="15">
        <v>3449006.14</v>
      </c>
      <c r="G62" s="15">
        <v>6873218.400000001</v>
      </c>
      <c r="H62" t="s">
        <v>22</v>
      </c>
      <c r="I62" s="15">
        <v>3306757.77</v>
      </c>
      <c r="J62" s="15">
        <v>5164590.35</v>
      </c>
      <c r="K62" t="s">
        <v>22</v>
      </c>
      <c r="L62" s="15">
        <v>3818287.26</v>
      </c>
      <c r="M62" s="15">
        <v>5543064.260000001</v>
      </c>
      <c r="N62" t="s">
        <v>22</v>
      </c>
      <c r="O62" s="15">
        <v>4105742.49</v>
      </c>
      <c r="P62" s="15">
        <v>8165549.9399999995</v>
      </c>
      <c r="Q62" t="s">
        <v>22</v>
      </c>
      <c r="R62" s="15">
        <v>4449557.98</v>
      </c>
      <c r="S62" s="15">
        <v>11980028.570000002</v>
      </c>
      <c r="T62" t="s">
        <v>22</v>
      </c>
      <c r="U62" s="15">
        <v>5338163.87</v>
      </c>
      <c r="V62" s="15">
        <v>18534263.59</v>
      </c>
      <c r="W62" t="s">
        <v>22</v>
      </c>
      <c r="X62" s="15">
        <v>4653787.27</v>
      </c>
      <c r="Y62" s="15">
        <v>32279571.81</v>
      </c>
      <c r="Z62" t="s">
        <v>22</v>
      </c>
      <c r="AA62" s="15">
        <v>5951522.42</v>
      </c>
      <c r="AB62" s="15">
        <v>32696115.78</v>
      </c>
      <c r="AC62" t="s">
        <v>22</v>
      </c>
      <c r="AD62" s="15">
        <v>3619209.32</v>
      </c>
      <c r="AE62" s="15">
        <v>40159043.5</v>
      </c>
      <c r="AF62" t="s">
        <v>22</v>
      </c>
      <c r="AG62" t="s">
        <v>91</v>
      </c>
      <c r="AH62" s="2">
        <v>5392035.36</v>
      </c>
      <c r="AI62" s="2">
        <v>21307205.41</v>
      </c>
      <c r="AJ62" t="s">
        <v>22</v>
      </c>
      <c r="AK62" s="16">
        <v>3683304.03</v>
      </c>
      <c r="AL62" s="16">
        <v>24853216.859999996</v>
      </c>
      <c r="AM62" t="s">
        <v>22</v>
      </c>
      <c r="AN62" s="2">
        <v>6151857.38</v>
      </c>
      <c r="AO62" s="2">
        <v>16669681.47</v>
      </c>
      <c r="AP62" s="2">
        <v>9073763.49</v>
      </c>
      <c r="AQ62" s="2">
        <v>10916960.8</v>
      </c>
      <c r="AR62" s="3">
        <v>9163075.64</v>
      </c>
      <c r="AS62" s="3">
        <v>14413243.01</v>
      </c>
      <c r="AT62" s="3">
        <v>6556224.43</v>
      </c>
      <c r="AU62" s="3">
        <v>16145371.55</v>
      </c>
      <c r="AV62" s="3">
        <v>6986792.55</v>
      </c>
      <c r="AW62" s="3">
        <v>10758075.12</v>
      </c>
      <c r="AX62" s="3">
        <v>8324061.26</v>
      </c>
      <c r="AY62" s="23">
        <v>15501961.93</v>
      </c>
      <c r="AZ62" s="16">
        <f t="shared" si="0"/>
        <v>94023148.66000003</v>
      </c>
      <c r="BA62" s="16">
        <f t="shared" si="0"/>
        <v>291961162.34999996</v>
      </c>
    </row>
    <row r="63" spans="1:53" ht="12.75">
      <c r="A63" t="s">
        <v>92</v>
      </c>
      <c r="C63" s="15">
        <v>1414693.2</v>
      </c>
      <c r="D63" s="15">
        <v>666615.87</v>
      </c>
      <c r="E63" t="s">
        <v>22</v>
      </c>
      <c r="F63" s="15">
        <v>1258952.92</v>
      </c>
      <c r="G63" s="15">
        <v>1442939.78</v>
      </c>
      <c r="H63" t="s">
        <v>22</v>
      </c>
      <c r="I63" s="15">
        <v>1298538.57</v>
      </c>
      <c r="J63" s="15">
        <v>2573002.96</v>
      </c>
      <c r="K63" t="s">
        <v>22</v>
      </c>
      <c r="L63" s="15">
        <v>1506751.39</v>
      </c>
      <c r="M63" s="15">
        <v>4614562.69</v>
      </c>
      <c r="N63" t="s">
        <v>22</v>
      </c>
      <c r="O63" s="15">
        <v>1422139.59</v>
      </c>
      <c r="P63" s="15">
        <v>4992372.57</v>
      </c>
      <c r="Q63" t="s">
        <v>22</v>
      </c>
      <c r="R63" s="15">
        <v>2102166.7</v>
      </c>
      <c r="S63" s="15">
        <v>1117192.32</v>
      </c>
      <c r="T63" t="s">
        <v>22</v>
      </c>
      <c r="U63" s="15">
        <v>1742418.67</v>
      </c>
      <c r="V63" s="15">
        <v>328593.94</v>
      </c>
      <c r="W63" t="s">
        <v>22</v>
      </c>
      <c r="X63" s="15">
        <v>1542253.66</v>
      </c>
      <c r="Y63" s="15">
        <v>217164.65</v>
      </c>
      <c r="Z63" t="s">
        <v>22</v>
      </c>
      <c r="AA63" s="15">
        <v>1925684.79</v>
      </c>
      <c r="AB63" s="15">
        <v>636963.26</v>
      </c>
      <c r="AC63" t="s">
        <v>22</v>
      </c>
      <c r="AD63" s="15">
        <v>1687184.3</v>
      </c>
      <c r="AE63" s="15">
        <v>510561.28</v>
      </c>
      <c r="AF63" t="s">
        <v>22</v>
      </c>
      <c r="AG63" t="s">
        <v>92</v>
      </c>
      <c r="AH63" s="2">
        <v>2611603.31</v>
      </c>
      <c r="AI63" s="2">
        <v>967188.91</v>
      </c>
      <c r="AJ63" t="s">
        <v>22</v>
      </c>
      <c r="AK63" s="16">
        <v>2146212.67</v>
      </c>
      <c r="AL63" s="16">
        <v>724595.79</v>
      </c>
      <c r="AM63" t="s">
        <v>22</v>
      </c>
      <c r="AN63" s="2">
        <v>3188242.67</v>
      </c>
      <c r="AO63" s="2">
        <v>6743428.94</v>
      </c>
      <c r="AP63" s="2">
        <v>2586510.84</v>
      </c>
      <c r="AQ63" s="2">
        <v>810481.96</v>
      </c>
      <c r="AR63" s="3">
        <v>2796742.96</v>
      </c>
      <c r="AS63" s="3">
        <v>855435.6</v>
      </c>
      <c r="AT63" s="3">
        <v>2221509.13</v>
      </c>
      <c r="AU63" s="3">
        <v>4829279.78</v>
      </c>
      <c r="AV63" s="3">
        <v>2551597.02</v>
      </c>
      <c r="AW63" s="3">
        <v>1542160.07</v>
      </c>
      <c r="AX63" s="3">
        <v>3734031.68</v>
      </c>
      <c r="AY63" s="23">
        <v>2494334.1</v>
      </c>
      <c r="AZ63" s="16">
        <f t="shared" si="0"/>
        <v>36322540.870000005</v>
      </c>
      <c r="BA63" s="16">
        <f t="shared" si="0"/>
        <v>35400258.6</v>
      </c>
    </row>
    <row r="64" spans="1:53" ht="12.75">
      <c r="A64" t="s">
        <v>93</v>
      </c>
      <c r="C64" s="15">
        <v>1569339.31</v>
      </c>
      <c r="D64" s="15">
        <v>2146989.58</v>
      </c>
      <c r="E64" t="s">
        <v>22</v>
      </c>
      <c r="F64" s="15">
        <v>1589693.1</v>
      </c>
      <c r="G64" s="15">
        <v>1104001.07</v>
      </c>
      <c r="H64" t="s">
        <v>22</v>
      </c>
      <c r="I64" s="15">
        <v>1517229.13</v>
      </c>
      <c r="J64" s="15">
        <v>1661766.44</v>
      </c>
      <c r="K64" t="s">
        <v>22</v>
      </c>
      <c r="L64" s="15">
        <v>1673459.65</v>
      </c>
      <c r="M64" s="15">
        <v>1303273.66</v>
      </c>
      <c r="N64" t="s">
        <v>22</v>
      </c>
      <c r="O64" s="15">
        <v>2193202.2</v>
      </c>
      <c r="P64" s="15">
        <v>2417564.93</v>
      </c>
      <c r="Q64" t="s">
        <v>22</v>
      </c>
      <c r="R64" s="15">
        <v>2359696</v>
      </c>
      <c r="S64" s="15">
        <v>2263514.52</v>
      </c>
      <c r="T64" t="s">
        <v>22</v>
      </c>
      <c r="U64" s="15">
        <v>1984208.3</v>
      </c>
      <c r="V64" s="15">
        <v>3852406.36</v>
      </c>
      <c r="W64" t="s">
        <v>22</v>
      </c>
      <c r="X64" s="15">
        <v>2746587.47</v>
      </c>
      <c r="Y64" s="15">
        <v>11018670.98</v>
      </c>
      <c r="Z64" t="s">
        <v>22</v>
      </c>
      <c r="AA64" s="15">
        <v>2292743.94</v>
      </c>
      <c r="AB64" s="15">
        <v>12312097.61</v>
      </c>
      <c r="AC64" t="s">
        <v>22</v>
      </c>
      <c r="AD64" s="15">
        <v>3449348.5</v>
      </c>
      <c r="AE64" s="15">
        <v>15792978.98</v>
      </c>
      <c r="AF64" t="s">
        <v>22</v>
      </c>
      <c r="AG64" t="s">
        <v>93</v>
      </c>
      <c r="AH64" s="2">
        <v>2499374.39</v>
      </c>
      <c r="AI64" s="2">
        <v>9159743.63</v>
      </c>
      <c r="AJ64" t="s">
        <v>22</v>
      </c>
      <c r="AK64" s="16">
        <v>2914478.38</v>
      </c>
      <c r="AL64" s="16">
        <v>7875109.609999999</v>
      </c>
      <c r="AM64" t="s">
        <v>22</v>
      </c>
      <c r="AN64" s="2">
        <v>3474344.99</v>
      </c>
      <c r="AO64" s="2">
        <v>10246164</v>
      </c>
      <c r="AP64" s="2">
        <v>3686147.69</v>
      </c>
      <c r="AQ64" s="2">
        <v>26185271.65</v>
      </c>
      <c r="AR64" s="3">
        <v>4806010.44</v>
      </c>
      <c r="AS64" s="3">
        <v>45462942.92</v>
      </c>
      <c r="AT64" s="3">
        <v>4160227.26</v>
      </c>
      <c r="AU64" s="3">
        <v>49345141.97</v>
      </c>
      <c r="AV64" s="3">
        <v>3883581.87</v>
      </c>
      <c r="AW64" s="3">
        <v>21223195.83</v>
      </c>
      <c r="AX64" s="3">
        <v>3241163.66</v>
      </c>
      <c r="AY64" s="23">
        <v>17223815.35</v>
      </c>
      <c r="AZ64" s="16">
        <f t="shared" si="0"/>
        <v>48471496.97</v>
      </c>
      <c r="BA64" s="16">
        <f t="shared" si="0"/>
        <v>238447659.51000002</v>
      </c>
    </row>
    <row r="65" spans="1:53" ht="12.75">
      <c r="A65" t="s">
        <v>94</v>
      </c>
      <c r="C65" s="15">
        <v>1992898.9</v>
      </c>
      <c r="D65" s="15">
        <v>3153522.65</v>
      </c>
      <c r="E65" t="s">
        <v>22</v>
      </c>
      <c r="F65" s="15">
        <v>1838492.52</v>
      </c>
      <c r="G65" s="15">
        <v>5337354.02</v>
      </c>
      <c r="H65" t="s">
        <v>22</v>
      </c>
      <c r="I65" s="15">
        <v>2438969.08</v>
      </c>
      <c r="J65" s="15">
        <v>5552737.319999999</v>
      </c>
      <c r="K65" t="s">
        <v>22</v>
      </c>
      <c r="L65" s="15">
        <v>3479947.87</v>
      </c>
      <c r="M65" s="15">
        <v>6891994.9799999995</v>
      </c>
      <c r="N65" t="s">
        <v>22</v>
      </c>
      <c r="O65" s="15">
        <v>2837551.12</v>
      </c>
      <c r="P65" s="15">
        <v>3656406.76</v>
      </c>
      <c r="Q65" t="s">
        <v>22</v>
      </c>
      <c r="R65" s="15">
        <v>2842678.02</v>
      </c>
      <c r="S65" s="15">
        <v>6420052.6</v>
      </c>
      <c r="T65" t="s">
        <v>22</v>
      </c>
      <c r="U65" s="15">
        <v>2837284.95</v>
      </c>
      <c r="V65" s="15">
        <v>10767331.200000001</v>
      </c>
      <c r="W65" t="s">
        <v>22</v>
      </c>
      <c r="X65" s="15">
        <v>2947254.68</v>
      </c>
      <c r="Y65" s="15">
        <v>3562604.38</v>
      </c>
      <c r="Z65" t="s">
        <v>22</v>
      </c>
      <c r="AA65" s="15">
        <v>3347976.31</v>
      </c>
      <c r="AB65" s="15">
        <v>1689995.92</v>
      </c>
      <c r="AC65" t="s">
        <v>22</v>
      </c>
      <c r="AD65" s="15">
        <v>2490487.94</v>
      </c>
      <c r="AE65" s="15">
        <v>1577137.7</v>
      </c>
      <c r="AF65" t="s">
        <v>22</v>
      </c>
      <c r="AG65" t="s">
        <v>94</v>
      </c>
      <c r="AH65" s="2">
        <v>2239872.14</v>
      </c>
      <c r="AI65" s="2">
        <v>1870263.64</v>
      </c>
      <c r="AJ65" t="s">
        <v>22</v>
      </c>
      <c r="AK65" s="16">
        <v>3069449.46</v>
      </c>
      <c r="AL65" s="16">
        <v>3277276.22</v>
      </c>
      <c r="AM65" t="s">
        <v>22</v>
      </c>
      <c r="AN65" s="2">
        <v>4885277.96</v>
      </c>
      <c r="AO65" s="2">
        <v>4180363.25</v>
      </c>
      <c r="AP65" s="2">
        <v>3982259.6</v>
      </c>
      <c r="AQ65" s="2">
        <v>3606315.6</v>
      </c>
      <c r="AR65" s="3">
        <v>7225549.76</v>
      </c>
      <c r="AS65" s="3">
        <v>7130245.92</v>
      </c>
      <c r="AT65" s="3">
        <v>3188419.25</v>
      </c>
      <c r="AU65" s="3">
        <v>4181402.21</v>
      </c>
      <c r="AV65" s="3">
        <v>4496061.61</v>
      </c>
      <c r="AW65" s="3">
        <v>2629711.7</v>
      </c>
      <c r="AX65" s="3">
        <v>4274888.17</v>
      </c>
      <c r="AY65" s="23">
        <v>2932632.06</v>
      </c>
      <c r="AZ65" s="16">
        <f t="shared" si="0"/>
        <v>58422420.44</v>
      </c>
      <c r="BA65" s="16">
        <f t="shared" si="0"/>
        <v>75263825.48000002</v>
      </c>
    </row>
    <row r="66" spans="1:53" ht="12.75">
      <c r="A66" t="s">
        <v>95</v>
      </c>
      <c r="C66" s="15">
        <v>3834877.13</v>
      </c>
      <c r="D66" s="15">
        <v>2692649.85</v>
      </c>
      <c r="E66" t="s">
        <v>22</v>
      </c>
      <c r="F66" s="15">
        <v>3947666.4</v>
      </c>
      <c r="G66" s="15">
        <v>3970769.01</v>
      </c>
      <c r="H66" t="s">
        <v>22</v>
      </c>
      <c r="I66" s="15">
        <v>4052383.1</v>
      </c>
      <c r="J66" s="15">
        <v>3604054.44</v>
      </c>
      <c r="K66" t="s">
        <v>22</v>
      </c>
      <c r="L66" s="15">
        <v>4204573.16</v>
      </c>
      <c r="M66" s="15">
        <v>6049975.3</v>
      </c>
      <c r="N66" t="s">
        <v>22</v>
      </c>
      <c r="O66" s="15">
        <v>4685579.68</v>
      </c>
      <c r="P66" s="15">
        <v>2542938.06</v>
      </c>
      <c r="Q66" t="s">
        <v>22</v>
      </c>
      <c r="R66" s="15">
        <v>4961442.03</v>
      </c>
      <c r="S66" s="15">
        <v>2185294.41</v>
      </c>
      <c r="T66" t="s">
        <v>22</v>
      </c>
      <c r="U66" s="15">
        <v>5490795.25</v>
      </c>
      <c r="V66" s="15">
        <v>2008164.27</v>
      </c>
      <c r="W66" t="s">
        <v>22</v>
      </c>
      <c r="X66" s="15">
        <v>6538470.74</v>
      </c>
      <c r="Y66" s="15">
        <v>2557339.79</v>
      </c>
      <c r="Z66" t="s">
        <v>22</v>
      </c>
      <c r="AA66" s="15">
        <v>8064549.2700000005</v>
      </c>
      <c r="AB66" s="15">
        <v>4453012.36</v>
      </c>
      <c r="AC66" t="s">
        <v>22</v>
      </c>
      <c r="AD66" s="15">
        <v>6455638.899999999</v>
      </c>
      <c r="AE66" s="15">
        <v>7844554.08</v>
      </c>
      <c r="AF66" t="s">
        <v>22</v>
      </c>
      <c r="AG66" t="s">
        <v>95</v>
      </c>
      <c r="AH66" s="2">
        <v>5458886.72</v>
      </c>
      <c r="AI66" s="2">
        <v>3033394.66</v>
      </c>
      <c r="AJ66" t="s">
        <v>22</v>
      </c>
      <c r="AK66" s="16">
        <v>4850759.78</v>
      </c>
      <c r="AL66" s="16">
        <v>3338234.84</v>
      </c>
      <c r="AM66" t="s">
        <v>22</v>
      </c>
      <c r="AN66" s="2">
        <v>5809220.4</v>
      </c>
      <c r="AO66" s="2">
        <v>5596032.59</v>
      </c>
      <c r="AP66" s="2">
        <v>9819382.08</v>
      </c>
      <c r="AQ66" s="2">
        <v>4229686.8</v>
      </c>
      <c r="AR66" s="3">
        <v>6944490.09</v>
      </c>
      <c r="AS66" s="3">
        <v>4386550.76</v>
      </c>
      <c r="AT66" s="3">
        <v>8858511.11</v>
      </c>
      <c r="AU66" s="3">
        <v>7234825.41</v>
      </c>
      <c r="AV66" s="3">
        <v>7626952.83</v>
      </c>
      <c r="AW66" s="3">
        <v>6358640.88</v>
      </c>
      <c r="AX66" s="3">
        <v>10301120.31</v>
      </c>
      <c r="AY66" s="23">
        <v>4546597.05</v>
      </c>
      <c r="AZ66" s="16">
        <f t="shared" si="0"/>
        <v>108070421.85000001</v>
      </c>
      <c r="BA66" s="16">
        <f t="shared" si="0"/>
        <v>73940064.71</v>
      </c>
    </row>
    <row r="67" spans="1:53" ht="12.75">
      <c r="A67" t="s">
        <v>96</v>
      </c>
      <c r="C67" s="15">
        <v>7032637.399999999</v>
      </c>
      <c r="D67" s="15">
        <v>5059464.63</v>
      </c>
      <c r="E67" t="s">
        <v>22</v>
      </c>
      <c r="F67" s="15">
        <v>5980651.57</v>
      </c>
      <c r="G67" s="15">
        <v>7305447.32</v>
      </c>
      <c r="H67" t="s">
        <v>22</v>
      </c>
      <c r="I67" s="15">
        <v>5220333.94</v>
      </c>
      <c r="J67" s="15">
        <v>8650174.45</v>
      </c>
      <c r="K67" t="s">
        <v>22</v>
      </c>
      <c r="L67" s="15">
        <v>7169504.970000001</v>
      </c>
      <c r="M67" s="15">
        <v>11488638.579999998</v>
      </c>
      <c r="N67" t="s">
        <v>22</v>
      </c>
      <c r="O67" s="15">
        <v>8680636.02</v>
      </c>
      <c r="P67" s="15">
        <v>11363612.879999999</v>
      </c>
      <c r="Q67" t="s">
        <v>22</v>
      </c>
      <c r="R67" s="15">
        <v>9543730.989999998</v>
      </c>
      <c r="S67" s="15">
        <v>8416409.19</v>
      </c>
      <c r="T67" t="s">
        <v>22</v>
      </c>
      <c r="U67" s="15">
        <v>8433748.51</v>
      </c>
      <c r="V67" s="15">
        <v>6718029.76</v>
      </c>
      <c r="W67" t="s">
        <v>22</v>
      </c>
      <c r="X67" s="15">
        <v>8782663.02</v>
      </c>
      <c r="Y67" s="15">
        <v>8095022.16</v>
      </c>
      <c r="Z67" t="s">
        <v>22</v>
      </c>
      <c r="AA67" s="15">
        <v>7615720.07</v>
      </c>
      <c r="AB67" s="15">
        <v>13125344.02</v>
      </c>
      <c r="AC67" t="s">
        <v>22</v>
      </c>
      <c r="AD67" s="15">
        <v>6083362.83</v>
      </c>
      <c r="AE67" s="15">
        <v>29603373.65</v>
      </c>
      <c r="AF67" t="s">
        <v>22</v>
      </c>
      <c r="AG67" t="s">
        <v>96</v>
      </c>
      <c r="AH67" s="2">
        <v>7904116.45</v>
      </c>
      <c r="AI67" s="2">
        <v>24945594.34</v>
      </c>
      <c r="AJ67" t="s">
        <v>22</v>
      </c>
      <c r="AK67" s="16">
        <v>9103799.219999999</v>
      </c>
      <c r="AL67" s="16">
        <v>38343379</v>
      </c>
      <c r="AM67" t="s">
        <v>22</v>
      </c>
      <c r="AN67" s="2">
        <v>9096038.32</v>
      </c>
      <c r="AO67" s="2">
        <v>28634156.14</v>
      </c>
      <c r="AP67" s="2">
        <v>15172856.34</v>
      </c>
      <c r="AQ67" s="2">
        <v>16245684.6</v>
      </c>
      <c r="AR67" s="3">
        <v>12211034.82</v>
      </c>
      <c r="AS67" s="3">
        <v>18580117.32</v>
      </c>
      <c r="AT67" s="3">
        <v>12188964.06</v>
      </c>
      <c r="AU67" s="3">
        <v>24402904.73</v>
      </c>
      <c r="AV67" s="3">
        <v>12115638.72</v>
      </c>
      <c r="AW67" s="3">
        <v>14391368.55</v>
      </c>
      <c r="AX67" s="3">
        <v>13462591.59</v>
      </c>
      <c r="AY67" s="23">
        <v>21011519.36</v>
      </c>
      <c r="AZ67" s="16">
        <f t="shared" si="0"/>
        <v>158765391.44</v>
      </c>
      <c r="BA67" s="16">
        <f t="shared" si="0"/>
        <v>291320776.05</v>
      </c>
    </row>
    <row r="68" spans="1:53" ht="12.75">
      <c r="A68" t="s">
        <v>97</v>
      </c>
      <c r="C68" s="15">
        <v>3086860.85</v>
      </c>
      <c r="D68" s="15">
        <v>1393298.91</v>
      </c>
      <c r="E68" t="s">
        <v>22</v>
      </c>
      <c r="F68" s="15">
        <v>3181569.3</v>
      </c>
      <c r="G68" s="15">
        <v>1918826.1</v>
      </c>
      <c r="H68" t="s">
        <v>22</v>
      </c>
      <c r="I68" s="15">
        <v>2987353.16</v>
      </c>
      <c r="J68" s="15">
        <v>1506221.45</v>
      </c>
      <c r="K68" t="s">
        <v>22</v>
      </c>
      <c r="L68" s="15">
        <v>2879690.47</v>
      </c>
      <c r="M68" s="15">
        <v>1010275.55</v>
      </c>
      <c r="N68" t="s">
        <v>22</v>
      </c>
      <c r="O68" s="15">
        <v>2525576.45</v>
      </c>
      <c r="P68" s="15">
        <v>2284386.72</v>
      </c>
      <c r="Q68" t="s">
        <v>22</v>
      </c>
      <c r="R68" s="15">
        <v>4959500.96</v>
      </c>
      <c r="S68" s="15">
        <v>4147064.83</v>
      </c>
      <c r="T68" t="s">
        <v>22</v>
      </c>
      <c r="U68" s="15">
        <v>4018692.84</v>
      </c>
      <c r="V68" s="15">
        <v>6628191.94</v>
      </c>
      <c r="W68" t="s">
        <v>22</v>
      </c>
      <c r="X68" s="15">
        <v>6041791.08</v>
      </c>
      <c r="Y68" s="15">
        <v>9152737.110000001</v>
      </c>
      <c r="Z68" t="s">
        <v>22</v>
      </c>
      <c r="AA68" s="15">
        <v>3577390.82</v>
      </c>
      <c r="AB68" s="15">
        <v>36004784.79</v>
      </c>
      <c r="AC68" t="s">
        <v>22</v>
      </c>
      <c r="AD68" s="15">
        <v>3450189.59</v>
      </c>
      <c r="AE68" s="15">
        <v>44298039.23</v>
      </c>
      <c r="AF68" t="s">
        <v>22</v>
      </c>
      <c r="AG68" t="s">
        <v>97</v>
      </c>
      <c r="AH68" s="2">
        <v>2685531.49</v>
      </c>
      <c r="AI68" s="2">
        <v>4755285.41</v>
      </c>
      <c r="AJ68" t="s">
        <v>22</v>
      </c>
      <c r="AK68" s="16">
        <v>2878260.98</v>
      </c>
      <c r="AL68" s="16">
        <v>26543936.680000003</v>
      </c>
      <c r="AM68" t="s">
        <v>22</v>
      </c>
      <c r="AN68" s="2">
        <v>4259927.76</v>
      </c>
      <c r="AO68" s="2">
        <v>15193729.64</v>
      </c>
      <c r="AP68" s="2">
        <v>5552670.07</v>
      </c>
      <c r="AQ68" s="2">
        <v>13696781.52</v>
      </c>
      <c r="AR68" s="3">
        <v>4539203.12</v>
      </c>
      <c r="AS68" s="3">
        <v>26058447.59</v>
      </c>
      <c r="AT68" s="3">
        <v>4300521.06</v>
      </c>
      <c r="AU68" s="3">
        <v>28463239.51</v>
      </c>
      <c r="AV68" s="3">
        <v>5122540.6</v>
      </c>
      <c r="AW68" s="3">
        <v>30834618.01</v>
      </c>
      <c r="AX68" s="3">
        <v>4362773.13</v>
      </c>
      <c r="AY68" s="23">
        <v>32304741.3</v>
      </c>
      <c r="AZ68" s="16">
        <f t="shared" si="0"/>
        <v>67323182.88</v>
      </c>
      <c r="BA68" s="16">
        <f t="shared" si="0"/>
        <v>284801307.38</v>
      </c>
    </row>
    <row r="69" spans="1:53" ht="12.75">
      <c r="A69" t="s">
        <v>98</v>
      </c>
      <c r="C69" s="15">
        <v>2132612.92</v>
      </c>
      <c r="D69" s="15">
        <v>754555.86</v>
      </c>
      <c r="E69" t="s">
        <v>22</v>
      </c>
      <c r="F69" s="15">
        <v>2307759.63</v>
      </c>
      <c r="G69" s="15">
        <v>8462260.16</v>
      </c>
      <c r="H69" t="s">
        <v>22</v>
      </c>
      <c r="I69" s="15">
        <v>2020485.57</v>
      </c>
      <c r="J69" s="15">
        <v>1351296.42</v>
      </c>
      <c r="K69" t="s">
        <v>22</v>
      </c>
      <c r="L69" s="15">
        <v>1813094.91</v>
      </c>
      <c r="M69" s="15">
        <v>1223104.84</v>
      </c>
      <c r="N69" t="s">
        <v>22</v>
      </c>
      <c r="O69" s="15">
        <v>1829652.27</v>
      </c>
      <c r="P69" s="15">
        <v>3586488.87</v>
      </c>
      <c r="Q69" t="s">
        <v>22</v>
      </c>
      <c r="R69" s="15">
        <v>1895680.92</v>
      </c>
      <c r="S69" s="15">
        <v>6912862.780000001</v>
      </c>
      <c r="T69" t="s">
        <v>22</v>
      </c>
      <c r="U69" s="15">
        <v>2709956.82</v>
      </c>
      <c r="V69" s="15">
        <v>5730020.749999999</v>
      </c>
      <c r="W69" t="s">
        <v>22</v>
      </c>
      <c r="X69" s="15">
        <v>2047762.76</v>
      </c>
      <c r="Y69" s="15">
        <v>2661613.34</v>
      </c>
      <c r="Z69" t="s">
        <v>22</v>
      </c>
      <c r="AA69" s="15">
        <v>2139441.85</v>
      </c>
      <c r="AB69" s="15">
        <v>1868752.02</v>
      </c>
      <c r="AC69" t="s">
        <v>22</v>
      </c>
      <c r="AD69" s="15">
        <v>1705563.68</v>
      </c>
      <c r="AE69" s="15">
        <v>711931.05</v>
      </c>
      <c r="AF69" t="s">
        <v>22</v>
      </c>
      <c r="AG69" t="s">
        <v>98</v>
      </c>
      <c r="AH69" s="2">
        <v>2501576.57</v>
      </c>
      <c r="AI69" s="2">
        <v>3146884.3</v>
      </c>
      <c r="AJ69" t="s">
        <v>22</v>
      </c>
      <c r="AK69" s="16">
        <v>2673210.34</v>
      </c>
      <c r="AL69" s="16">
        <v>1332810.97</v>
      </c>
      <c r="AM69" t="s">
        <v>22</v>
      </c>
      <c r="AN69" s="2">
        <v>4216578.6</v>
      </c>
      <c r="AO69" s="2">
        <v>758720.26</v>
      </c>
      <c r="AP69" s="2">
        <v>5078436.03</v>
      </c>
      <c r="AQ69" s="2">
        <v>1688520.02</v>
      </c>
      <c r="AR69" s="3">
        <v>3008849.91</v>
      </c>
      <c r="AS69" s="3">
        <v>1591624.28</v>
      </c>
      <c r="AT69" s="3">
        <v>3474142.29</v>
      </c>
      <c r="AU69" s="3">
        <v>5004201.6</v>
      </c>
      <c r="AV69" s="3">
        <v>3651886.69</v>
      </c>
      <c r="AW69" s="3">
        <v>3971897.81</v>
      </c>
      <c r="AX69" s="3">
        <v>3212053.86</v>
      </c>
      <c r="AY69" s="23">
        <v>5501514.61</v>
      </c>
      <c r="AZ69" s="16">
        <f t="shared" si="0"/>
        <v>46286132.699999996</v>
      </c>
      <c r="BA69" s="16">
        <f t="shared" si="0"/>
        <v>55504504.080000006</v>
      </c>
    </row>
    <row r="70" spans="1:53" ht="12.75">
      <c r="A70" t="s">
        <v>99</v>
      </c>
      <c r="C70" s="15">
        <v>5741277.340000001</v>
      </c>
      <c r="D70" s="15">
        <v>6101937.39</v>
      </c>
      <c r="E70" t="s">
        <v>22</v>
      </c>
      <c r="F70" s="15">
        <v>4260404.92</v>
      </c>
      <c r="G70" s="15">
        <v>15247942.95</v>
      </c>
      <c r="H70" t="s">
        <v>22</v>
      </c>
      <c r="I70" s="15">
        <v>5410482.2700000005</v>
      </c>
      <c r="J70" s="15">
        <v>14919953.790000001</v>
      </c>
      <c r="K70" t="s">
        <v>22</v>
      </c>
      <c r="L70" s="15">
        <v>4901111.55</v>
      </c>
      <c r="M70" s="15">
        <v>12543301.36</v>
      </c>
      <c r="N70" t="s">
        <v>22</v>
      </c>
      <c r="O70" s="15">
        <v>5507365.100000001</v>
      </c>
      <c r="P70" s="15">
        <v>13231647.3</v>
      </c>
      <c r="Q70" t="s">
        <v>22</v>
      </c>
      <c r="R70" s="15">
        <v>6752879.720000001</v>
      </c>
      <c r="S70" s="15">
        <v>6740724.6</v>
      </c>
      <c r="T70" t="s">
        <v>22</v>
      </c>
      <c r="U70" s="15">
        <v>4806310.66</v>
      </c>
      <c r="V70" s="15">
        <v>10774014.31</v>
      </c>
      <c r="W70" t="s">
        <v>22</v>
      </c>
      <c r="X70" s="15">
        <v>9589116.41</v>
      </c>
      <c r="Y70" s="15">
        <v>13673056.88</v>
      </c>
      <c r="Z70" t="s">
        <v>22</v>
      </c>
      <c r="AA70" s="15">
        <v>8611285.41</v>
      </c>
      <c r="AB70" s="15">
        <v>13878433.759999998</v>
      </c>
      <c r="AC70" t="s">
        <v>22</v>
      </c>
      <c r="AD70" s="15">
        <v>8893389.26</v>
      </c>
      <c r="AE70" s="15">
        <v>11639703.479999999</v>
      </c>
      <c r="AF70" t="s">
        <v>22</v>
      </c>
      <c r="AG70" t="s">
        <v>99</v>
      </c>
      <c r="AH70" s="2">
        <v>7317169.4</v>
      </c>
      <c r="AI70" s="2">
        <v>16459855.92</v>
      </c>
      <c r="AJ70" t="s">
        <v>22</v>
      </c>
      <c r="AK70" s="16">
        <v>9497187.879999999</v>
      </c>
      <c r="AL70" s="16">
        <v>14838234.309999999</v>
      </c>
      <c r="AM70" t="s">
        <v>22</v>
      </c>
      <c r="AN70" s="2">
        <v>10296253.97</v>
      </c>
      <c r="AO70" s="2">
        <v>23238734.88</v>
      </c>
      <c r="AP70" s="2">
        <v>10224258.92</v>
      </c>
      <c r="AQ70" s="2">
        <v>21019339.56</v>
      </c>
      <c r="AR70" s="3">
        <v>11428284.18</v>
      </c>
      <c r="AS70" s="3">
        <v>27226699.63</v>
      </c>
      <c r="AT70" s="3">
        <v>9385693.9</v>
      </c>
      <c r="AU70" s="3">
        <v>42265556.18</v>
      </c>
      <c r="AV70" s="3">
        <v>10428344.99</v>
      </c>
      <c r="AW70" s="3">
        <v>27108689.8</v>
      </c>
      <c r="AX70" s="3">
        <v>10868820.5</v>
      </c>
      <c r="AY70" s="23">
        <v>19388141.59</v>
      </c>
      <c r="AZ70" s="16">
        <f t="shared" si="0"/>
        <v>138178359.04000002</v>
      </c>
      <c r="BA70" s="16">
        <f t="shared" si="0"/>
        <v>304194030.29999995</v>
      </c>
    </row>
    <row r="71" spans="1:53" ht="12.75">
      <c r="A71" t="s">
        <v>100</v>
      </c>
      <c r="C71" s="15">
        <v>2597473.89</v>
      </c>
      <c r="D71" s="15">
        <v>1739505.48</v>
      </c>
      <c r="E71" t="s">
        <v>22</v>
      </c>
      <c r="F71" s="15">
        <v>2676719.26</v>
      </c>
      <c r="G71" s="15">
        <v>2504776.92</v>
      </c>
      <c r="H71" t="s">
        <v>22</v>
      </c>
      <c r="I71" s="15">
        <v>2184652.18</v>
      </c>
      <c r="J71" s="15">
        <v>1101996.13</v>
      </c>
      <c r="K71" t="s">
        <v>22</v>
      </c>
      <c r="L71" s="15">
        <v>3574381.35</v>
      </c>
      <c r="M71" s="15">
        <v>2842428.16</v>
      </c>
      <c r="N71" t="s">
        <v>22</v>
      </c>
      <c r="O71" s="15">
        <v>4440228.45</v>
      </c>
      <c r="P71" s="15">
        <v>1952138.01</v>
      </c>
      <c r="Q71" t="s">
        <v>22</v>
      </c>
      <c r="R71" s="15">
        <v>2994104.03</v>
      </c>
      <c r="S71" s="15">
        <v>4416876.44</v>
      </c>
      <c r="T71" t="s">
        <v>22</v>
      </c>
      <c r="U71" s="15">
        <v>3098481.67</v>
      </c>
      <c r="V71" s="15">
        <v>6515128.949999999</v>
      </c>
      <c r="W71" t="s">
        <v>22</v>
      </c>
      <c r="X71" s="15">
        <v>3135193.98</v>
      </c>
      <c r="Y71" s="15">
        <v>5479434.4</v>
      </c>
      <c r="Z71" t="s">
        <v>22</v>
      </c>
      <c r="AA71" s="15">
        <v>3556728.81</v>
      </c>
      <c r="AB71" s="15">
        <v>6549323.07</v>
      </c>
      <c r="AC71" t="s">
        <v>22</v>
      </c>
      <c r="AD71" s="15">
        <v>3259083.83</v>
      </c>
      <c r="AE71" s="15">
        <v>2971990.04</v>
      </c>
      <c r="AF71" t="s">
        <v>22</v>
      </c>
      <c r="AG71" t="s">
        <v>100</v>
      </c>
      <c r="AH71" s="2">
        <v>2305396.4</v>
      </c>
      <c r="AI71" s="2">
        <v>1840810.53</v>
      </c>
      <c r="AJ71" t="s">
        <v>22</v>
      </c>
      <c r="AK71" s="16">
        <v>3333826.32</v>
      </c>
      <c r="AL71" s="16">
        <v>2405526.87</v>
      </c>
      <c r="AM71" t="s">
        <v>22</v>
      </c>
      <c r="AN71" s="2">
        <v>3651982.41</v>
      </c>
      <c r="AO71" s="2">
        <v>2536929.38</v>
      </c>
      <c r="AP71" s="2">
        <v>2776185.71</v>
      </c>
      <c r="AQ71" s="2">
        <v>1771949.96</v>
      </c>
      <c r="AR71" s="3">
        <v>4457669.75</v>
      </c>
      <c r="AS71" s="3">
        <v>4773432.1</v>
      </c>
      <c r="AT71" s="3">
        <v>5181812.29</v>
      </c>
      <c r="AU71" s="3">
        <v>4164062.65</v>
      </c>
      <c r="AV71" s="3">
        <v>4393834.71</v>
      </c>
      <c r="AW71" s="3">
        <v>3896220.29</v>
      </c>
      <c r="AX71" s="3">
        <v>6245114.27</v>
      </c>
      <c r="AY71" s="23">
        <v>7035977.65</v>
      </c>
      <c r="AZ71" s="16">
        <f t="shared" si="0"/>
        <v>61265395.42</v>
      </c>
      <c r="BA71" s="16">
        <f t="shared" si="0"/>
        <v>62759001.55</v>
      </c>
    </row>
    <row r="72" spans="1:53" ht="12.75">
      <c r="A72" t="s">
        <v>101</v>
      </c>
      <c r="C72" s="15">
        <v>7538791.54</v>
      </c>
      <c r="D72" s="15">
        <v>41388217.43</v>
      </c>
      <c r="E72" t="s">
        <v>22</v>
      </c>
      <c r="F72" s="15">
        <v>11638836.17</v>
      </c>
      <c r="G72" s="15">
        <v>41387528.14</v>
      </c>
      <c r="H72" t="s">
        <v>22</v>
      </c>
      <c r="I72" s="15">
        <v>10112175.08</v>
      </c>
      <c r="J72" s="15">
        <v>57160751.77</v>
      </c>
      <c r="K72" t="s">
        <v>22</v>
      </c>
      <c r="L72" s="15">
        <v>13348627.79</v>
      </c>
      <c r="M72" s="15">
        <v>19400387.63</v>
      </c>
      <c r="N72" t="s">
        <v>22</v>
      </c>
      <c r="O72" s="15">
        <v>12483604.49</v>
      </c>
      <c r="P72" s="15">
        <v>12924815</v>
      </c>
      <c r="Q72" t="s">
        <v>22</v>
      </c>
      <c r="R72" s="15">
        <v>13112027.54</v>
      </c>
      <c r="S72" s="15">
        <v>19228029.98</v>
      </c>
      <c r="T72" t="s">
        <v>22</v>
      </c>
      <c r="U72" s="15">
        <v>11121048.54</v>
      </c>
      <c r="V72" s="15">
        <v>27195134.53</v>
      </c>
      <c r="W72" t="s">
        <v>22</v>
      </c>
      <c r="X72" s="15">
        <v>7357726.530000001</v>
      </c>
      <c r="Y72" s="15">
        <v>25201100.759999998</v>
      </c>
      <c r="Z72" t="s">
        <v>22</v>
      </c>
      <c r="AA72" s="15">
        <v>10232450.88</v>
      </c>
      <c r="AB72" s="15">
        <v>36192742.269999996</v>
      </c>
      <c r="AC72" t="s">
        <v>22</v>
      </c>
      <c r="AD72" s="15">
        <v>9749906.66</v>
      </c>
      <c r="AE72" s="15">
        <v>34221409.26</v>
      </c>
      <c r="AF72" t="s">
        <v>22</v>
      </c>
      <c r="AG72" t="s">
        <v>101</v>
      </c>
      <c r="AH72" s="2">
        <v>7342090.1</v>
      </c>
      <c r="AI72" s="2">
        <v>21611015.78</v>
      </c>
      <c r="AJ72" t="s">
        <v>22</v>
      </c>
      <c r="AK72" s="16">
        <v>10295429.76</v>
      </c>
      <c r="AL72" s="16">
        <v>38411910.3</v>
      </c>
      <c r="AM72" t="s">
        <v>22</v>
      </c>
      <c r="AN72" s="2">
        <v>11904202.46</v>
      </c>
      <c r="AO72" s="2">
        <v>27925058.49</v>
      </c>
      <c r="AP72" s="2">
        <v>11842407.56</v>
      </c>
      <c r="AQ72" s="2">
        <v>38958058.47</v>
      </c>
      <c r="AR72" s="3">
        <v>16336804.83</v>
      </c>
      <c r="AS72" s="3">
        <v>34675546.1</v>
      </c>
      <c r="AT72" s="3">
        <v>14657295.51</v>
      </c>
      <c r="AU72" s="3">
        <v>46955746.13</v>
      </c>
      <c r="AV72" s="3">
        <v>10532621.84</v>
      </c>
      <c r="AW72" s="3">
        <v>47353742.06</v>
      </c>
      <c r="AX72" s="3">
        <v>12084754.69</v>
      </c>
      <c r="AY72" s="23">
        <v>46007518.94</v>
      </c>
      <c r="AZ72" s="16">
        <f t="shared" si="0"/>
        <v>194152010.43</v>
      </c>
      <c r="BA72" s="16">
        <f t="shared" si="0"/>
        <v>574810495.61</v>
      </c>
    </row>
    <row r="73" spans="1:53" ht="12.75">
      <c r="A73" t="s">
        <v>5</v>
      </c>
      <c r="C73" s="15">
        <v>8133965.14</v>
      </c>
      <c r="D73" s="15">
        <v>3911832.69</v>
      </c>
      <c r="E73" t="s">
        <v>22</v>
      </c>
      <c r="F73" s="15">
        <v>5650877.09</v>
      </c>
      <c r="G73" s="15">
        <v>8898028.5</v>
      </c>
      <c r="H73" t="s">
        <v>22</v>
      </c>
      <c r="I73" s="15">
        <v>4483188.45</v>
      </c>
      <c r="J73" s="15">
        <v>6532902.140000001</v>
      </c>
      <c r="K73" t="s">
        <v>22</v>
      </c>
      <c r="L73" s="15">
        <v>5285588.73</v>
      </c>
      <c r="M73" s="15">
        <v>5063272.65</v>
      </c>
      <c r="N73" t="s">
        <v>22</v>
      </c>
      <c r="O73" s="15">
        <v>5493463.319999999</v>
      </c>
      <c r="P73" s="15">
        <v>9530577.219999999</v>
      </c>
      <c r="Q73" t="s">
        <v>22</v>
      </c>
      <c r="R73" s="15">
        <v>5444224.62</v>
      </c>
      <c r="S73" s="15">
        <v>9341289.870000001</v>
      </c>
      <c r="T73" t="s">
        <v>22</v>
      </c>
      <c r="U73" s="15">
        <v>6642861.23</v>
      </c>
      <c r="V73" s="15">
        <v>12453290.870000001</v>
      </c>
      <c r="W73" t="s">
        <v>22</v>
      </c>
      <c r="X73" s="15">
        <v>5521669.600000001</v>
      </c>
      <c r="Y73" s="15">
        <v>14442191.66</v>
      </c>
      <c r="Z73" t="s">
        <v>22</v>
      </c>
      <c r="AA73" s="15">
        <v>8930636.620000001</v>
      </c>
      <c r="AB73" s="15">
        <v>22993147.630000003</v>
      </c>
      <c r="AC73" t="s">
        <v>22</v>
      </c>
      <c r="AD73" s="15">
        <v>7540312.97</v>
      </c>
      <c r="AE73" s="15">
        <v>32856307.520000003</v>
      </c>
      <c r="AF73" t="s">
        <v>22</v>
      </c>
      <c r="AG73" t="s">
        <v>5</v>
      </c>
      <c r="AH73" s="2">
        <v>7647317.2</v>
      </c>
      <c r="AI73" s="2">
        <v>32969161.36</v>
      </c>
      <c r="AJ73" t="s">
        <v>22</v>
      </c>
      <c r="AK73" s="16">
        <v>6728660.92</v>
      </c>
      <c r="AL73" s="16">
        <v>33310118.509999998</v>
      </c>
      <c r="AM73" t="s">
        <v>22</v>
      </c>
      <c r="AN73" s="2">
        <v>10229313.73</v>
      </c>
      <c r="AO73" s="2">
        <v>35839549.47</v>
      </c>
      <c r="AP73" s="2">
        <v>6828718.22</v>
      </c>
      <c r="AQ73" s="2">
        <v>27840564.29</v>
      </c>
      <c r="AR73" s="3">
        <v>11945301.37</v>
      </c>
      <c r="AS73" s="3">
        <v>31791157.2</v>
      </c>
      <c r="AT73" s="3">
        <v>8288360.64</v>
      </c>
      <c r="AU73" s="3">
        <v>43265553.22</v>
      </c>
      <c r="AV73" s="3">
        <v>7112672.01</v>
      </c>
      <c r="AW73" s="3">
        <v>74843825.49</v>
      </c>
      <c r="AX73" s="3">
        <v>12605485.89</v>
      </c>
      <c r="AY73" s="23">
        <v>42864542.31</v>
      </c>
      <c r="AZ73" s="16">
        <f t="shared" si="0"/>
        <v>126378652.61000001</v>
      </c>
      <c r="BA73" s="16">
        <f t="shared" si="0"/>
        <v>444835479.91</v>
      </c>
    </row>
    <row r="74" spans="1:53" ht="12.75">
      <c r="A74" t="s">
        <v>102</v>
      </c>
      <c r="C74" s="15">
        <v>3266931.43</v>
      </c>
      <c r="D74" s="15">
        <v>2192053.65</v>
      </c>
      <c r="E74" t="s">
        <v>22</v>
      </c>
      <c r="F74" s="15">
        <v>3274992.13</v>
      </c>
      <c r="G74" s="15">
        <v>1882774.28</v>
      </c>
      <c r="H74" t="s">
        <v>22</v>
      </c>
      <c r="I74" s="15">
        <v>3647365.65</v>
      </c>
      <c r="J74" s="15">
        <v>2220287.47</v>
      </c>
      <c r="K74" t="s">
        <v>22</v>
      </c>
      <c r="L74" s="15">
        <v>3949455.23</v>
      </c>
      <c r="M74" s="15">
        <v>2734134.49</v>
      </c>
      <c r="N74" t="s">
        <v>22</v>
      </c>
      <c r="O74" s="15">
        <v>4784584.01</v>
      </c>
      <c r="P74" s="15">
        <v>2873065.78</v>
      </c>
      <c r="Q74" t="s">
        <v>22</v>
      </c>
      <c r="R74" s="15">
        <v>5976758.0200000005</v>
      </c>
      <c r="S74" s="15">
        <v>3310537.84</v>
      </c>
      <c r="T74" t="s">
        <v>22</v>
      </c>
      <c r="U74" s="15">
        <v>3878079.52</v>
      </c>
      <c r="V74" s="15">
        <v>2866187</v>
      </c>
      <c r="W74" t="s">
        <v>22</v>
      </c>
      <c r="X74" s="15">
        <v>5493141.75</v>
      </c>
      <c r="Y74" s="15">
        <v>4210908.98</v>
      </c>
      <c r="Z74" t="s">
        <v>22</v>
      </c>
      <c r="AA74" s="15">
        <v>4866625.75</v>
      </c>
      <c r="AB74" s="15">
        <v>7552392.01</v>
      </c>
      <c r="AC74" t="s">
        <v>22</v>
      </c>
      <c r="AD74" s="15">
        <v>4261894.32</v>
      </c>
      <c r="AE74" s="15">
        <v>4799881.48</v>
      </c>
      <c r="AF74" t="s">
        <v>22</v>
      </c>
      <c r="AG74" t="s">
        <v>102</v>
      </c>
      <c r="AH74" s="2">
        <v>4899744.44</v>
      </c>
      <c r="AI74" s="2">
        <v>5070245.42</v>
      </c>
      <c r="AJ74" t="s">
        <v>22</v>
      </c>
      <c r="AK74" s="16">
        <v>5503582.9</v>
      </c>
      <c r="AL74" s="16">
        <v>4485869.64</v>
      </c>
      <c r="AM74" t="s">
        <v>22</v>
      </c>
      <c r="AN74" s="2">
        <v>4409849.53</v>
      </c>
      <c r="AO74" s="2">
        <v>5417779.37</v>
      </c>
      <c r="AP74" s="2">
        <v>5725039.44</v>
      </c>
      <c r="AQ74" s="2">
        <v>2597788.95</v>
      </c>
      <c r="AR74" s="3">
        <v>5349592.37</v>
      </c>
      <c r="AS74" s="3">
        <v>4443814.69</v>
      </c>
      <c r="AT74" s="3">
        <v>6129202.15</v>
      </c>
      <c r="AU74" s="3">
        <v>9121750.77</v>
      </c>
      <c r="AV74" s="3">
        <v>6063617.67</v>
      </c>
      <c r="AW74" s="3">
        <v>6486148.34</v>
      </c>
      <c r="AX74" s="3">
        <v>8569669.88</v>
      </c>
      <c r="AY74" s="23">
        <v>9334690.78</v>
      </c>
      <c r="AZ74" s="16">
        <f t="shared" si="0"/>
        <v>86783194.75999999</v>
      </c>
      <c r="BA74" s="16">
        <f t="shared" si="0"/>
        <v>79408257.29</v>
      </c>
    </row>
    <row r="75" spans="1:53" ht="12.75">
      <c r="A75" t="s">
        <v>103</v>
      </c>
      <c r="C75" s="15">
        <v>3852686.32</v>
      </c>
      <c r="D75" s="15">
        <v>1489134.04</v>
      </c>
      <c r="E75" t="s">
        <v>22</v>
      </c>
      <c r="F75" s="15">
        <v>2534176.14</v>
      </c>
      <c r="G75" s="15">
        <v>2824774.41</v>
      </c>
      <c r="H75" t="s">
        <v>22</v>
      </c>
      <c r="I75" s="15">
        <v>2737141.49</v>
      </c>
      <c r="J75" s="15">
        <v>1632783.66</v>
      </c>
      <c r="K75" t="s">
        <v>22</v>
      </c>
      <c r="L75" s="15">
        <v>2948774.78</v>
      </c>
      <c r="M75" s="15">
        <v>2268564.69</v>
      </c>
      <c r="N75" t="s">
        <v>22</v>
      </c>
      <c r="O75" s="15">
        <v>3360234.22</v>
      </c>
      <c r="P75" s="15">
        <v>2907994.06</v>
      </c>
      <c r="Q75" t="s">
        <v>22</v>
      </c>
      <c r="R75" s="15">
        <v>3117041.95</v>
      </c>
      <c r="S75" s="15">
        <v>2693030.03</v>
      </c>
      <c r="T75" t="s">
        <v>22</v>
      </c>
      <c r="U75" s="15">
        <v>3950512.69</v>
      </c>
      <c r="V75" s="15">
        <v>2367772.57</v>
      </c>
      <c r="W75" t="s">
        <v>22</v>
      </c>
      <c r="X75" s="15">
        <v>3303892.71</v>
      </c>
      <c r="Y75" s="15">
        <v>4446600.44</v>
      </c>
      <c r="Z75" t="s">
        <v>22</v>
      </c>
      <c r="AA75" s="15">
        <v>3445069.51</v>
      </c>
      <c r="AB75" s="15">
        <v>2141166.99</v>
      </c>
      <c r="AC75" t="s">
        <v>22</v>
      </c>
      <c r="AD75" s="15">
        <v>4598285.45</v>
      </c>
      <c r="AE75" s="15">
        <v>2172839.54</v>
      </c>
      <c r="AF75" t="s">
        <v>22</v>
      </c>
      <c r="AG75" t="s">
        <v>103</v>
      </c>
      <c r="AH75" s="2">
        <v>2831827.42</v>
      </c>
      <c r="AI75" s="2">
        <v>1319406.17</v>
      </c>
      <c r="AJ75" t="s">
        <v>22</v>
      </c>
      <c r="AK75" s="16">
        <v>3916099.87</v>
      </c>
      <c r="AL75" s="16">
        <v>1469732.6</v>
      </c>
      <c r="AM75" t="s">
        <v>22</v>
      </c>
      <c r="AN75" s="2">
        <v>5231151.56</v>
      </c>
      <c r="AO75" s="2">
        <v>1768987.69</v>
      </c>
      <c r="AP75" s="2">
        <v>5120025.93</v>
      </c>
      <c r="AQ75" s="2">
        <v>2006347.36</v>
      </c>
      <c r="AR75" s="3">
        <v>6369247.43</v>
      </c>
      <c r="AS75" s="3">
        <v>4347873.32</v>
      </c>
      <c r="AT75" s="3">
        <v>4230158.76</v>
      </c>
      <c r="AU75" s="3">
        <v>4703138.97</v>
      </c>
      <c r="AV75" s="3">
        <v>4646436.07</v>
      </c>
      <c r="AW75" s="3">
        <v>6473909.56</v>
      </c>
      <c r="AX75" s="3">
        <v>4796595.03</v>
      </c>
      <c r="AY75" s="23">
        <v>6506523.14</v>
      </c>
      <c r="AZ75" s="16">
        <f t="shared" si="0"/>
        <v>67136671.00999999</v>
      </c>
      <c r="BA75" s="16">
        <f t="shared" si="0"/>
        <v>52051445.2</v>
      </c>
    </row>
    <row r="76" spans="1:53" ht="12.75">
      <c r="A76" t="s">
        <v>6</v>
      </c>
      <c r="C76" s="15">
        <v>3941612.45</v>
      </c>
      <c r="D76" s="15">
        <v>2415252.34</v>
      </c>
      <c r="E76" t="s">
        <v>22</v>
      </c>
      <c r="F76" s="15">
        <v>4631406.77</v>
      </c>
      <c r="G76" s="15">
        <v>11852568.54</v>
      </c>
      <c r="H76" t="s">
        <v>22</v>
      </c>
      <c r="I76" s="15">
        <v>4532335.94</v>
      </c>
      <c r="J76" s="15">
        <v>11304717.879999999</v>
      </c>
      <c r="K76" t="s">
        <v>22</v>
      </c>
      <c r="L76" s="15">
        <v>3549903.77</v>
      </c>
      <c r="M76" s="15">
        <v>4613166.11</v>
      </c>
      <c r="N76" t="s">
        <v>22</v>
      </c>
      <c r="O76" s="15">
        <v>7360970.01</v>
      </c>
      <c r="P76" s="15">
        <v>9595021.56</v>
      </c>
      <c r="Q76" t="s">
        <v>22</v>
      </c>
      <c r="R76" s="15">
        <v>6871127.110000001</v>
      </c>
      <c r="S76" s="15">
        <v>14368355.92</v>
      </c>
      <c r="T76" t="s">
        <v>22</v>
      </c>
      <c r="U76" s="15">
        <v>8211448.699999999</v>
      </c>
      <c r="V76" s="15">
        <v>10980423.889999999</v>
      </c>
      <c r="W76" t="s">
        <v>22</v>
      </c>
      <c r="X76" s="15">
        <v>4901273.63</v>
      </c>
      <c r="Y76" s="15">
        <v>12047896.97</v>
      </c>
      <c r="Z76" t="s">
        <v>22</v>
      </c>
      <c r="AA76" s="15">
        <v>7568927.790000001</v>
      </c>
      <c r="AB76" s="15">
        <v>14242364.739999998</v>
      </c>
      <c r="AC76" t="s">
        <v>22</v>
      </c>
      <c r="AD76" s="15">
        <v>4643967.32</v>
      </c>
      <c r="AE76" s="15">
        <v>13640905.129999999</v>
      </c>
      <c r="AF76" t="s">
        <v>22</v>
      </c>
      <c r="AG76" t="s">
        <v>6</v>
      </c>
      <c r="AH76" s="2">
        <v>4919726.23</v>
      </c>
      <c r="AI76" s="2">
        <v>21163105.99</v>
      </c>
      <c r="AJ76" t="s">
        <v>22</v>
      </c>
      <c r="AK76" s="16">
        <v>5461914.34</v>
      </c>
      <c r="AL76" s="16">
        <v>29019014.200000003</v>
      </c>
      <c r="AM76" t="s">
        <v>22</v>
      </c>
      <c r="AN76" s="2">
        <v>6298507.93</v>
      </c>
      <c r="AO76" s="2">
        <v>22821260.03</v>
      </c>
      <c r="AP76" s="2">
        <v>10427384.27</v>
      </c>
      <c r="AQ76" s="2">
        <v>24092942.71</v>
      </c>
      <c r="AR76" s="3">
        <v>13015380.91</v>
      </c>
      <c r="AS76" s="3">
        <v>38890490.54</v>
      </c>
      <c r="AT76" s="3">
        <v>7715116.72</v>
      </c>
      <c r="AU76" s="3">
        <v>42739936.85</v>
      </c>
      <c r="AV76" s="3">
        <v>6623939.31</v>
      </c>
      <c r="AW76" s="3">
        <v>42481194.27</v>
      </c>
      <c r="AX76" s="3">
        <v>8731424.7</v>
      </c>
      <c r="AY76" s="23">
        <v>24728168.35</v>
      </c>
      <c r="AZ76" s="16">
        <f aca="true" t="shared" si="1" ref="AZ76:BA111">F76+I76+L76+O76+R76+U76+X76+AA76+AD76+AH76+AK76+AN76+AP76+AR76+AT76+AV76+AX76</f>
        <v>115464755.44999999</v>
      </c>
      <c r="BA76" s="16">
        <f t="shared" si="1"/>
        <v>348581533.68</v>
      </c>
    </row>
    <row r="77" spans="1:53" ht="12.75">
      <c r="A77" t="s">
        <v>7</v>
      </c>
      <c r="C77" s="15">
        <v>6445614.61</v>
      </c>
      <c r="D77" s="15">
        <v>62085595</v>
      </c>
      <c r="E77" t="s">
        <v>22</v>
      </c>
      <c r="F77" s="15">
        <v>10072768.88</v>
      </c>
      <c r="G77" s="15">
        <v>63222545.03</v>
      </c>
      <c r="H77" t="s">
        <v>22</v>
      </c>
      <c r="I77" s="15">
        <v>13182925.92</v>
      </c>
      <c r="J77" s="15">
        <v>84541497.44</v>
      </c>
      <c r="K77" t="s">
        <v>22</v>
      </c>
      <c r="L77" s="15">
        <v>7747486.299999999</v>
      </c>
      <c r="M77" s="15">
        <v>113904377.45</v>
      </c>
      <c r="N77" t="s">
        <v>22</v>
      </c>
      <c r="O77" s="15">
        <v>6994653.78</v>
      </c>
      <c r="P77" s="15">
        <v>133373812.26</v>
      </c>
      <c r="Q77" t="s">
        <v>22</v>
      </c>
      <c r="R77" s="15">
        <v>8580723.51</v>
      </c>
      <c r="S77" s="15">
        <v>114422445.82999998</v>
      </c>
      <c r="T77" t="s">
        <v>22</v>
      </c>
      <c r="U77" s="15">
        <v>15114950.98</v>
      </c>
      <c r="V77" s="15">
        <v>107029360.13</v>
      </c>
      <c r="W77" t="s">
        <v>22</v>
      </c>
      <c r="X77" s="15">
        <v>14931189.309999999</v>
      </c>
      <c r="Y77" s="15">
        <v>89638598.39999999</v>
      </c>
      <c r="Z77" t="s">
        <v>22</v>
      </c>
      <c r="AA77" s="15">
        <v>13694315.799999999</v>
      </c>
      <c r="AB77" s="15">
        <v>99904783.84</v>
      </c>
      <c r="AC77" t="s">
        <v>22</v>
      </c>
      <c r="AD77" s="15">
        <v>7003832.71</v>
      </c>
      <c r="AE77" s="15">
        <v>84472685.42</v>
      </c>
      <c r="AF77" t="s">
        <v>22</v>
      </c>
      <c r="AG77" t="s">
        <v>7</v>
      </c>
      <c r="AH77" s="2">
        <v>8932462.17</v>
      </c>
      <c r="AI77" s="2">
        <v>56568092.39</v>
      </c>
      <c r="AJ77" t="s">
        <v>22</v>
      </c>
      <c r="AK77" s="16">
        <v>10310516</v>
      </c>
      <c r="AL77" s="16">
        <v>130017034.65</v>
      </c>
      <c r="AM77" t="s">
        <v>22</v>
      </c>
      <c r="AN77" s="2">
        <v>10644377.32</v>
      </c>
      <c r="AO77" s="2">
        <v>157539698.67</v>
      </c>
      <c r="AP77" s="2">
        <v>11752931.07</v>
      </c>
      <c r="AQ77" s="2">
        <v>173030468.61</v>
      </c>
      <c r="AR77" s="3">
        <v>10829407.15</v>
      </c>
      <c r="AS77" s="3">
        <v>214136732.43</v>
      </c>
      <c r="AT77" s="3">
        <v>23078993.25</v>
      </c>
      <c r="AU77" s="3">
        <v>183563383.36</v>
      </c>
      <c r="AV77" s="3">
        <v>12076137.89</v>
      </c>
      <c r="AW77" s="3">
        <v>153518631.23</v>
      </c>
      <c r="AX77" s="3">
        <v>14750959.17</v>
      </c>
      <c r="AY77" s="23">
        <v>118902962.79</v>
      </c>
      <c r="AZ77" s="16">
        <f t="shared" si="1"/>
        <v>199698631.21</v>
      </c>
      <c r="BA77" s="16">
        <f t="shared" si="1"/>
        <v>2077787109.9299998</v>
      </c>
    </row>
    <row r="78" spans="1:53" ht="12.75">
      <c r="A78" t="s">
        <v>104</v>
      </c>
      <c r="C78" s="15">
        <v>2835850.97</v>
      </c>
      <c r="D78" s="15">
        <v>4171873.97</v>
      </c>
      <c r="E78" t="s">
        <v>22</v>
      </c>
      <c r="F78" s="15">
        <v>3501014.31</v>
      </c>
      <c r="G78" s="15">
        <v>7254094.42</v>
      </c>
      <c r="H78" t="s">
        <v>22</v>
      </c>
      <c r="I78" s="15">
        <v>3699197.16</v>
      </c>
      <c r="J78" s="15">
        <v>3207928.42</v>
      </c>
      <c r="K78" t="s">
        <v>22</v>
      </c>
      <c r="L78" s="15">
        <v>3162675.45</v>
      </c>
      <c r="M78" s="15">
        <v>2525670.46</v>
      </c>
      <c r="N78" t="s">
        <v>22</v>
      </c>
      <c r="O78" s="15">
        <v>3467365.58</v>
      </c>
      <c r="P78" s="15">
        <v>2896242.58</v>
      </c>
      <c r="Q78" t="s">
        <v>22</v>
      </c>
      <c r="R78" s="15">
        <v>4485590.44</v>
      </c>
      <c r="S78" s="15">
        <v>2799984.62</v>
      </c>
      <c r="T78" t="s">
        <v>22</v>
      </c>
      <c r="U78" s="15">
        <v>3722873.35</v>
      </c>
      <c r="V78" s="15">
        <v>2655708.86</v>
      </c>
      <c r="W78" t="s">
        <v>22</v>
      </c>
      <c r="X78" s="15">
        <v>4853023.4</v>
      </c>
      <c r="Y78" s="15">
        <v>3228208.24</v>
      </c>
      <c r="Z78" t="s">
        <v>22</v>
      </c>
      <c r="AA78" s="15">
        <v>9367421.39</v>
      </c>
      <c r="AB78" s="15">
        <v>5651645.93</v>
      </c>
      <c r="AC78" t="s">
        <v>22</v>
      </c>
      <c r="AD78" s="15">
        <v>6663596.75</v>
      </c>
      <c r="AE78" s="15">
        <v>4508193.26</v>
      </c>
      <c r="AF78" t="s">
        <v>22</v>
      </c>
      <c r="AG78" t="s">
        <v>104</v>
      </c>
      <c r="AH78" s="2">
        <v>4475910.3</v>
      </c>
      <c r="AI78" s="2">
        <v>3798761.33</v>
      </c>
      <c r="AJ78" t="s">
        <v>22</v>
      </c>
      <c r="AK78" s="16">
        <v>5005318.86</v>
      </c>
      <c r="AL78" s="16">
        <v>9477173.49</v>
      </c>
      <c r="AM78" t="s">
        <v>22</v>
      </c>
      <c r="AN78" s="2">
        <v>4709633.01</v>
      </c>
      <c r="AO78" s="2">
        <v>18888013.68</v>
      </c>
      <c r="AP78" s="2">
        <v>5039655.18</v>
      </c>
      <c r="AQ78" s="2">
        <v>13895967.87</v>
      </c>
      <c r="AR78" s="3">
        <v>10405228.14</v>
      </c>
      <c r="AS78" s="3">
        <v>18289643</v>
      </c>
      <c r="AT78" s="3">
        <v>6692617.79</v>
      </c>
      <c r="AU78" s="3">
        <v>25380239.41</v>
      </c>
      <c r="AV78" s="3">
        <v>6600454.18</v>
      </c>
      <c r="AW78" s="3">
        <v>20124927.07</v>
      </c>
      <c r="AX78" s="3">
        <v>4890307.95</v>
      </c>
      <c r="AY78" s="23">
        <v>22548501.1</v>
      </c>
      <c r="AZ78" s="16">
        <f t="shared" si="1"/>
        <v>90741883.24</v>
      </c>
      <c r="BA78" s="16">
        <f t="shared" si="1"/>
        <v>167130903.73999998</v>
      </c>
    </row>
    <row r="79" spans="1:53" ht="12.75">
      <c r="A79" t="s">
        <v>8</v>
      </c>
      <c r="C79" s="15">
        <v>5549439.08</v>
      </c>
      <c r="D79" s="15">
        <v>5053689.29</v>
      </c>
      <c r="E79" t="s">
        <v>22</v>
      </c>
      <c r="F79" s="15">
        <v>5047771.89</v>
      </c>
      <c r="G79" s="15">
        <v>2723764.64</v>
      </c>
      <c r="H79" t="s">
        <v>22</v>
      </c>
      <c r="I79" s="15">
        <v>4560067.45</v>
      </c>
      <c r="J79" s="15">
        <v>3018749.94</v>
      </c>
      <c r="K79" t="s">
        <v>22</v>
      </c>
      <c r="L79" s="15">
        <v>4562897.31</v>
      </c>
      <c r="M79" s="15">
        <v>2814174.69</v>
      </c>
      <c r="N79" t="s">
        <v>22</v>
      </c>
      <c r="O79" s="15">
        <v>5808461.999999999</v>
      </c>
      <c r="P79" s="15">
        <v>3825387.23</v>
      </c>
      <c r="Q79" t="s">
        <v>22</v>
      </c>
      <c r="R79" s="15">
        <v>4908666.5</v>
      </c>
      <c r="S79" s="15">
        <v>4838544.91</v>
      </c>
      <c r="T79" t="s">
        <v>22</v>
      </c>
      <c r="U79" s="15">
        <v>6445685.06</v>
      </c>
      <c r="V79" s="15">
        <v>7048739.409999999</v>
      </c>
      <c r="W79" t="s">
        <v>22</v>
      </c>
      <c r="X79" s="15">
        <v>5682638.049999999</v>
      </c>
      <c r="Y79" s="15">
        <v>11731798.84</v>
      </c>
      <c r="Z79" t="s">
        <v>22</v>
      </c>
      <c r="AA79" s="15">
        <v>7122661.79</v>
      </c>
      <c r="AB79" s="15">
        <v>10024188.17</v>
      </c>
      <c r="AC79" t="s">
        <v>22</v>
      </c>
      <c r="AD79" s="15">
        <v>7742674.7299999995</v>
      </c>
      <c r="AE79" s="15">
        <v>7801029.7</v>
      </c>
      <c r="AF79" t="s">
        <v>22</v>
      </c>
      <c r="AG79" t="s">
        <v>8</v>
      </c>
      <c r="AH79" s="2">
        <v>6383889.15</v>
      </c>
      <c r="AI79" s="2">
        <v>6821941.95</v>
      </c>
      <c r="AJ79" t="s">
        <v>22</v>
      </c>
      <c r="AK79" s="16">
        <v>7685047.76</v>
      </c>
      <c r="AL79" s="16">
        <v>8673485.78</v>
      </c>
      <c r="AM79" t="s">
        <v>22</v>
      </c>
      <c r="AN79" s="40">
        <v>10916011.29</v>
      </c>
      <c r="AO79" s="40">
        <v>9118185.42</v>
      </c>
      <c r="AP79" s="2">
        <v>15257688.53</v>
      </c>
      <c r="AQ79" s="2">
        <v>11388379.62</v>
      </c>
      <c r="AR79" s="3">
        <v>17945686.05</v>
      </c>
      <c r="AS79" s="3">
        <v>10915416.74</v>
      </c>
      <c r="AT79" s="3">
        <v>11577509.03</v>
      </c>
      <c r="AU79" s="3">
        <v>14678431.73</v>
      </c>
      <c r="AV79" s="3">
        <v>12426174.61</v>
      </c>
      <c r="AW79" s="3">
        <v>15955317.78</v>
      </c>
      <c r="AX79" s="3">
        <v>12646059.37</v>
      </c>
      <c r="AY79" s="23">
        <v>19073841.87</v>
      </c>
      <c r="AZ79" s="16">
        <f t="shared" si="1"/>
        <v>146719590.57</v>
      </c>
      <c r="BA79" s="16">
        <f t="shared" si="1"/>
        <v>150451378.42000002</v>
      </c>
    </row>
    <row r="80" spans="1:53" ht="12.75">
      <c r="A80" t="s">
        <v>105</v>
      </c>
      <c r="C80" s="15">
        <v>1607431.87</v>
      </c>
      <c r="D80" s="15">
        <v>2209002.85</v>
      </c>
      <c r="E80" t="s">
        <v>22</v>
      </c>
      <c r="F80" s="15">
        <v>1747905.08</v>
      </c>
      <c r="G80" s="15">
        <v>2181938.47</v>
      </c>
      <c r="H80" t="s">
        <v>22</v>
      </c>
      <c r="I80" s="15">
        <v>1490973.5</v>
      </c>
      <c r="J80" s="15">
        <v>1668204.71</v>
      </c>
      <c r="K80" t="s">
        <v>22</v>
      </c>
      <c r="L80" s="15">
        <v>2533402.89</v>
      </c>
      <c r="M80" s="15">
        <v>1963843.77</v>
      </c>
      <c r="N80" t="s">
        <v>22</v>
      </c>
      <c r="O80" s="15">
        <v>2947688.05</v>
      </c>
      <c r="P80" s="15">
        <v>3269333.64</v>
      </c>
      <c r="Q80" t="s">
        <v>22</v>
      </c>
      <c r="R80" s="15">
        <v>3738055.79</v>
      </c>
      <c r="S80" s="15">
        <v>5323667.36</v>
      </c>
      <c r="T80" t="s">
        <v>22</v>
      </c>
      <c r="U80" s="15">
        <v>3738379.01</v>
      </c>
      <c r="V80" s="15">
        <v>5837755.36</v>
      </c>
      <c r="W80" t="s">
        <v>22</v>
      </c>
      <c r="X80" s="15">
        <v>3945831.81</v>
      </c>
      <c r="Y80" s="15">
        <v>4471698.07</v>
      </c>
      <c r="Z80" t="s">
        <v>22</v>
      </c>
      <c r="AA80" s="15">
        <v>3453173.66</v>
      </c>
      <c r="AB80" s="15">
        <v>2516720.66</v>
      </c>
      <c r="AC80" t="s">
        <v>22</v>
      </c>
      <c r="AD80" s="15">
        <v>2073395.66</v>
      </c>
      <c r="AE80" s="15">
        <v>4948739.62</v>
      </c>
      <c r="AF80" t="s">
        <v>22</v>
      </c>
      <c r="AG80" t="s">
        <v>105</v>
      </c>
      <c r="AH80" s="2">
        <v>3752648.53</v>
      </c>
      <c r="AI80" s="2">
        <v>5181319.76</v>
      </c>
      <c r="AJ80" t="s">
        <v>22</v>
      </c>
      <c r="AK80" s="16">
        <v>2278977.02</v>
      </c>
      <c r="AL80" s="16">
        <v>6311823.92</v>
      </c>
      <c r="AM80" t="s">
        <v>22</v>
      </c>
      <c r="AN80" s="2">
        <v>2760940.93</v>
      </c>
      <c r="AO80" s="2">
        <v>6896963.5</v>
      </c>
      <c r="AP80" s="2">
        <v>2315077.54</v>
      </c>
      <c r="AQ80" s="2">
        <v>3029501.8</v>
      </c>
      <c r="AR80" s="3">
        <v>4541070.11</v>
      </c>
      <c r="AS80" s="3">
        <v>2462602.22</v>
      </c>
      <c r="AT80" s="3">
        <v>4144497.08</v>
      </c>
      <c r="AU80" s="3">
        <v>3501778.52</v>
      </c>
      <c r="AV80" s="3">
        <v>2742427.7</v>
      </c>
      <c r="AW80" s="3">
        <v>1970230.4</v>
      </c>
      <c r="AX80" s="3">
        <v>2207919.46</v>
      </c>
      <c r="AY80" s="23">
        <v>4747324.5</v>
      </c>
      <c r="AZ80" s="16">
        <f t="shared" si="1"/>
        <v>50412363.82</v>
      </c>
      <c r="BA80" s="16">
        <f t="shared" si="1"/>
        <v>66283446.28</v>
      </c>
    </row>
    <row r="81" spans="1:53" ht="12.75">
      <c r="A81" t="s">
        <v>106</v>
      </c>
      <c r="C81" s="15">
        <v>3278983.4</v>
      </c>
      <c r="D81" s="15">
        <v>3014530.57</v>
      </c>
      <c r="E81" t="s">
        <v>22</v>
      </c>
      <c r="F81" s="15">
        <v>3504982.06</v>
      </c>
      <c r="G81" s="15">
        <v>3190153.74</v>
      </c>
      <c r="H81" t="s">
        <v>22</v>
      </c>
      <c r="I81" s="15">
        <v>2925490.95</v>
      </c>
      <c r="J81" s="15">
        <v>2583671.88</v>
      </c>
      <c r="K81" t="s">
        <v>22</v>
      </c>
      <c r="L81" s="15">
        <v>3657536.48</v>
      </c>
      <c r="M81" s="15">
        <v>2989607.1</v>
      </c>
      <c r="N81" t="s">
        <v>22</v>
      </c>
      <c r="O81" s="15">
        <v>5101456.55</v>
      </c>
      <c r="P81" s="15">
        <v>4630031.69</v>
      </c>
      <c r="Q81" t="s">
        <v>22</v>
      </c>
      <c r="R81" s="15">
        <v>3919803.76</v>
      </c>
      <c r="S81" s="15">
        <v>3974902.8</v>
      </c>
      <c r="T81" t="s">
        <v>22</v>
      </c>
      <c r="U81" s="15">
        <v>4755821.37</v>
      </c>
      <c r="V81" s="15">
        <v>5339600.13</v>
      </c>
      <c r="W81" t="s">
        <v>22</v>
      </c>
      <c r="X81" s="15">
        <v>5458889.0600000005</v>
      </c>
      <c r="Y81" s="15">
        <v>6017516.53</v>
      </c>
      <c r="Z81" t="s">
        <v>22</v>
      </c>
      <c r="AA81" s="15">
        <v>3987197.4</v>
      </c>
      <c r="AB81" s="15">
        <v>6666774.850000001</v>
      </c>
      <c r="AC81" t="s">
        <v>22</v>
      </c>
      <c r="AD81" s="15">
        <v>4552491.96</v>
      </c>
      <c r="AE81" s="15">
        <v>8102473.03</v>
      </c>
      <c r="AF81" t="s">
        <v>22</v>
      </c>
      <c r="AG81" t="s">
        <v>106</v>
      </c>
      <c r="AH81" s="2">
        <v>5041911.42</v>
      </c>
      <c r="AI81" s="2">
        <v>10513400.45</v>
      </c>
      <c r="AJ81" t="s">
        <v>22</v>
      </c>
      <c r="AK81" s="16">
        <v>4676261.48</v>
      </c>
      <c r="AL81" s="16">
        <v>8690672.59</v>
      </c>
      <c r="AM81" t="s">
        <v>22</v>
      </c>
      <c r="AN81" s="2">
        <v>4472887.13</v>
      </c>
      <c r="AO81" s="2">
        <v>11390918.89</v>
      </c>
      <c r="AP81" s="2">
        <v>4931880.84</v>
      </c>
      <c r="AQ81" s="2">
        <v>11965377.95</v>
      </c>
      <c r="AR81" s="3">
        <v>5321458.54</v>
      </c>
      <c r="AS81" s="3">
        <v>16776468.58</v>
      </c>
      <c r="AT81" s="3">
        <v>5068559.98</v>
      </c>
      <c r="AU81" s="3">
        <v>17983599.42</v>
      </c>
      <c r="AV81" s="3">
        <v>4179014.33</v>
      </c>
      <c r="AW81" s="3">
        <v>15523577.2</v>
      </c>
      <c r="AX81" s="3">
        <v>5157262.39</v>
      </c>
      <c r="AY81" s="23">
        <v>12241796.15</v>
      </c>
      <c r="AZ81" s="16">
        <f t="shared" si="1"/>
        <v>76712905.69999999</v>
      </c>
      <c r="BA81" s="16">
        <f t="shared" si="1"/>
        <v>148580542.98000002</v>
      </c>
    </row>
    <row r="82" spans="1:53" ht="12.75">
      <c r="A82" t="s">
        <v>107</v>
      </c>
      <c r="C82" s="15">
        <v>1459743.01</v>
      </c>
      <c r="D82" s="15">
        <v>2234571.58</v>
      </c>
      <c r="E82" t="s">
        <v>22</v>
      </c>
      <c r="F82" s="15">
        <v>1826341.87</v>
      </c>
      <c r="G82" s="15">
        <v>3369962.31</v>
      </c>
      <c r="H82" t="s">
        <v>22</v>
      </c>
      <c r="I82" s="15">
        <v>1567492.67</v>
      </c>
      <c r="J82" s="15">
        <v>1873736.15</v>
      </c>
      <c r="K82" t="s">
        <v>22</v>
      </c>
      <c r="L82" s="15">
        <v>2019857.76</v>
      </c>
      <c r="M82" s="15">
        <v>1837537.37</v>
      </c>
      <c r="N82" t="s">
        <v>22</v>
      </c>
      <c r="O82" s="15">
        <v>2500268.47</v>
      </c>
      <c r="P82" s="15">
        <v>1822230.31</v>
      </c>
      <c r="Q82" t="s">
        <v>22</v>
      </c>
      <c r="R82" s="15">
        <v>2128766.18</v>
      </c>
      <c r="S82" s="15">
        <v>1391715.76</v>
      </c>
      <c r="T82" t="s">
        <v>22</v>
      </c>
      <c r="U82" s="15">
        <v>1955361.54</v>
      </c>
      <c r="V82" s="15">
        <v>1519646.33</v>
      </c>
      <c r="W82" t="s">
        <v>22</v>
      </c>
      <c r="X82" s="15">
        <v>2645424.08</v>
      </c>
      <c r="Y82" s="15">
        <v>1982234.08</v>
      </c>
      <c r="Z82" t="s">
        <v>22</v>
      </c>
      <c r="AA82" s="15">
        <v>2881101.16</v>
      </c>
      <c r="AB82" s="15">
        <v>2377617.6</v>
      </c>
      <c r="AC82" t="s">
        <v>22</v>
      </c>
      <c r="AD82" s="15">
        <v>1349067.89</v>
      </c>
      <c r="AE82" s="15">
        <v>2688632.14</v>
      </c>
      <c r="AF82" t="s">
        <v>22</v>
      </c>
      <c r="AG82" t="s">
        <v>107</v>
      </c>
      <c r="AH82" s="2">
        <v>3206985.02</v>
      </c>
      <c r="AI82" s="2">
        <v>3686501.44</v>
      </c>
      <c r="AJ82" t="s">
        <v>22</v>
      </c>
      <c r="AK82" s="16">
        <v>1693009.21</v>
      </c>
      <c r="AL82" s="16">
        <v>4259512.64</v>
      </c>
      <c r="AM82" t="s">
        <v>22</v>
      </c>
      <c r="AN82" s="2">
        <v>2253772.9</v>
      </c>
      <c r="AO82" s="2">
        <v>3601457.77</v>
      </c>
      <c r="AP82" s="2">
        <v>2400427.69</v>
      </c>
      <c r="AQ82" s="2">
        <v>2686287.52</v>
      </c>
      <c r="AR82" s="3">
        <v>2302313.78</v>
      </c>
      <c r="AS82" s="3">
        <v>4094355.68</v>
      </c>
      <c r="AT82" s="3">
        <v>4998372.53</v>
      </c>
      <c r="AU82" s="3">
        <v>7732015.03</v>
      </c>
      <c r="AV82" s="3">
        <v>2043401.41</v>
      </c>
      <c r="AW82" s="3">
        <v>3881769.61</v>
      </c>
      <c r="AX82" s="3">
        <v>2159869.59</v>
      </c>
      <c r="AY82" s="23">
        <v>3967445.23</v>
      </c>
      <c r="AZ82" s="16">
        <f t="shared" si="1"/>
        <v>39931833.75</v>
      </c>
      <c r="BA82" s="16">
        <f t="shared" si="1"/>
        <v>52772656.97</v>
      </c>
    </row>
    <row r="83" spans="1:53" ht="12.75">
      <c r="A83" t="s">
        <v>108</v>
      </c>
      <c r="C83" s="15">
        <v>2832791.12</v>
      </c>
      <c r="D83" s="15">
        <v>9122227.52</v>
      </c>
      <c r="E83" t="s">
        <v>22</v>
      </c>
      <c r="F83" s="15">
        <v>3249865.4</v>
      </c>
      <c r="G83" s="15">
        <v>6445412.18</v>
      </c>
      <c r="H83" t="s">
        <v>22</v>
      </c>
      <c r="I83" s="15">
        <v>2829654.23</v>
      </c>
      <c r="J83" s="15">
        <v>6308248.470000001</v>
      </c>
      <c r="K83" t="s">
        <v>22</v>
      </c>
      <c r="L83" s="15">
        <v>3980079.35</v>
      </c>
      <c r="M83" s="15">
        <v>7099046.56</v>
      </c>
      <c r="N83" t="s">
        <v>22</v>
      </c>
      <c r="O83" s="15">
        <v>5090721.45</v>
      </c>
      <c r="P83" s="15">
        <v>11440357.29</v>
      </c>
      <c r="Q83" t="s">
        <v>22</v>
      </c>
      <c r="R83" s="15">
        <v>4235278.66</v>
      </c>
      <c r="S83" s="15">
        <v>7046424.12</v>
      </c>
      <c r="T83" t="s">
        <v>22</v>
      </c>
      <c r="U83" s="15">
        <v>6562138.96</v>
      </c>
      <c r="V83" s="15">
        <v>5804932.52</v>
      </c>
      <c r="W83" t="s">
        <v>22</v>
      </c>
      <c r="X83" s="15">
        <v>5799172.180000001</v>
      </c>
      <c r="Y83" s="15">
        <v>7464869.690000001</v>
      </c>
      <c r="Z83" t="s">
        <v>22</v>
      </c>
      <c r="AA83" s="15">
        <v>7261237.029999999</v>
      </c>
      <c r="AB83" s="15">
        <v>16401587.770000001</v>
      </c>
      <c r="AC83" t="s">
        <v>22</v>
      </c>
      <c r="AD83" s="15">
        <v>2972631.52</v>
      </c>
      <c r="AE83" s="15">
        <v>14228419.86</v>
      </c>
      <c r="AF83" t="s">
        <v>22</v>
      </c>
      <c r="AG83" t="s">
        <v>108</v>
      </c>
      <c r="AH83" s="2">
        <v>3207340.77</v>
      </c>
      <c r="AI83" s="2">
        <v>16408542.37</v>
      </c>
      <c r="AJ83" t="s">
        <v>22</v>
      </c>
      <c r="AK83" s="16">
        <v>4280178.81</v>
      </c>
      <c r="AL83" s="16">
        <v>10702042.949999997</v>
      </c>
      <c r="AM83" t="s">
        <v>22</v>
      </c>
      <c r="AN83" s="2">
        <v>5591460.27</v>
      </c>
      <c r="AO83" s="2">
        <v>7998980.31</v>
      </c>
      <c r="AP83" s="2">
        <v>5718233.91</v>
      </c>
      <c r="AQ83" s="2">
        <v>8121818.77</v>
      </c>
      <c r="AR83" s="3">
        <v>8543215.45</v>
      </c>
      <c r="AS83" s="3">
        <v>17005864.69</v>
      </c>
      <c r="AT83" s="3">
        <v>5847503.71</v>
      </c>
      <c r="AU83" s="3">
        <v>22847459.97</v>
      </c>
      <c r="AV83" s="3">
        <v>4878470.1</v>
      </c>
      <c r="AW83" s="3">
        <v>19871191.28</v>
      </c>
      <c r="AX83" s="3">
        <v>2972128.98</v>
      </c>
      <c r="AY83" s="23">
        <v>26757155.11</v>
      </c>
      <c r="AZ83" s="16">
        <f t="shared" si="1"/>
        <v>83019310.78</v>
      </c>
      <c r="BA83" s="16">
        <f t="shared" si="1"/>
        <v>211952353.91000003</v>
      </c>
    </row>
    <row r="84" spans="1:53" ht="12.75">
      <c r="A84" t="s">
        <v>109</v>
      </c>
      <c r="C84" s="15">
        <v>5994872.970000001</v>
      </c>
      <c r="D84" s="15">
        <v>3275753.62</v>
      </c>
      <c r="E84" t="s">
        <v>22</v>
      </c>
      <c r="F84" s="15">
        <v>5336989.89</v>
      </c>
      <c r="G84" s="15">
        <v>3251704.51</v>
      </c>
      <c r="H84" t="s">
        <v>22</v>
      </c>
      <c r="I84" s="15">
        <v>6952842.51</v>
      </c>
      <c r="J84" s="15">
        <v>7208273.05</v>
      </c>
      <c r="K84" t="s">
        <v>22</v>
      </c>
      <c r="L84" s="15">
        <v>8862502.07</v>
      </c>
      <c r="M84" s="15">
        <v>13572974.9</v>
      </c>
      <c r="N84" t="s">
        <v>22</v>
      </c>
      <c r="O84" s="15">
        <v>9020533.12</v>
      </c>
      <c r="P84" s="15">
        <v>15704871.559999999</v>
      </c>
      <c r="Q84" t="s">
        <v>22</v>
      </c>
      <c r="R84" s="15">
        <v>7969322.2</v>
      </c>
      <c r="S84" s="15">
        <v>21423754.2</v>
      </c>
      <c r="T84" t="s">
        <v>22</v>
      </c>
      <c r="U84" s="15">
        <v>6345710.4799999995</v>
      </c>
      <c r="V84" s="15">
        <v>26255607.4</v>
      </c>
      <c r="W84" t="s">
        <v>22</v>
      </c>
      <c r="X84" s="15">
        <v>7237778.369999999</v>
      </c>
      <c r="Y84" s="15">
        <v>17094387.650000002</v>
      </c>
      <c r="Z84" t="s">
        <v>22</v>
      </c>
      <c r="AA84" s="15">
        <v>7982111.140000001</v>
      </c>
      <c r="AB84" s="15">
        <v>19606234.58</v>
      </c>
      <c r="AC84" t="s">
        <v>22</v>
      </c>
      <c r="AD84" s="15">
        <v>5054914.44</v>
      </c>
      <c r="AE84" s="15">
        <v>26768505.13</v>
      </c>
      <c r="AF84" t="s">
        <v>22</v>
      </c>
      <c r="AG84" t="s">
        <v>109</v>
      </c>
      <c r="AH84" s="2">
        <v>6126782.76</v>
      </c>
      <c r="AI84" s="2">
        <v>32919507.3</v>
      </c>
      <c r="AJ84" t="s">
        <v>22</v>
      </c>
      <c r="AK84" s="16">
        <v>7245626.350000001</v>
      </c>
      <c r="AL84" s="16">
        <v>25295623.43</v>
      </c>
      <c r="AM84" t="s">
        <v>22</v>
      </c>
      <c r="AN84" s="2">
        <v>6408369.63</v>
      </c>
      <c r="AO84" s="2">
        <v>16806477.83</v>
      </c>
      <c r="AP84" s="2">
        <v>5768832.43</v>
      </c>
      <c r="AQ84" s="2">
        <v>10250664.27</v>
      </c>
      <c r="AR84" s="3">
        <v>8880746.83</v>
      </c>
      <c r="AS84" s="3">
        <v>8885242.5</v>
      </c>
      <c r="AT84" s="3">
        <v>10470849.56</v>
      </c>
      <c r="AU84" s="3">
        <v>9378231.48</v>
      </c>
      <c r="AV84" s="3">
        <v>7245185.17</v>
      </c>
      <c r="AW84" s="3">
        <v>3179736.13</v>
      </c>
      <c r="AX84" s="3">
        <v>8068370.84</v>
      </c>
      <c r="AY84" s="23">
        <v>6499768.39</v>
      </c>
      <c r="AZ84" s="16">
        <f t="shared" si="1"/>
        <v>124977467.78999999</v>
      </c>
      <c r="BA84" s="16">
        <f t="shared" si="1"/>
        <v>264101564.31</v>
      </c>
    </row>
    <row r="85" spans="1:53" ht="12.75">
      <c r="A85" t="s">
        <v>110</v>
      </c>
      <c r="C85" s="15">
        <v>3087921.69</v>
      </c>
      <c r="D85" s="15">
        <v>3181534.94</v>
      </c>
      <c r="E85" t="s">
        <v>22</v>
      </c>
      <c r="F85" s="15">
        <v>2792646.99</v>
      </c>
      <c r="G85" s="15">
        <v>6994781.8</v>
      </c>
      <c r="H85" t="s">
        <v>22</v>
      </c>
      <c r="I85" s="15">
        <v>2590786.72</v>
      </c>
      <c r="J85" s="15">
        <v>8553950.91</v>
      </c>
      <c r="K85" t="s">
        <v>22</v>
      </c>
      <c r="L85" s="15">
        <v>3499014.09</v>
      </c>
      <c r="M85" s="15">
        <v>4503139.75</v>
      </c>
      <c r="N85" t="s">
        <v>22</v>
      </c>
      <c r="O85" s="15">
        <v>3267080.27</v>
      </c>
      <c r="P85" s="15">
        <v>6723170.3</v>
      </c>
      <c r="Q85" t="s">
        <v>22</v>
      </c>
      <c r="R85" s="15">
        <v>4487435.69</v>
      </c>
      <c r="S85" s="15">
        <v>10086194.56</v>
      </c>
      <c r="T85" t="s">
        <v>22</v>
      </c>
      <c r="U85" s="15">
        <v>3126290.66</v>
      </c>
      <c r="V85" s="15">
        <v>10408211.95</v>
      </c>
      <c r="W85" t="s">
        <v>22</v>
      </c>
      <c r="X85" s="15">
        <v>4894284.73</v>
      </c>
      <c r="Y85" s="15">
        <v>28317973.509999998</v>
      </c>
      <c r="Z85" t="s">
        <v>22</v>
      </c>
      <c r="AA85" s="15">
        <v>4402360.45</v>
      </c>
      <c r="AB85" s="15">
        <v>9764613.65</v>
      </c>
      <c r="AC85" t="s">
        <v>22</v>
      </c>
      <c r="AD85" s="15">
        <v>4049277.75</v>
      </c>
      <c r="AE85" s="15">
        <v>32651986.5</v>
      </c>
      <c r="AF85" t="s">
        <v>22</v>
      </c>
      <c r="AG85" t="s">
        <v>110</v>
      </c>
      <c r="AH85" s="2">
        <v>4276236.53</v>
      </c>
      <c r="AI85" s="2">
        <v>23156661.92</v>
      </c>
      <c r="AJ85" t="s">
        <v>22</v>
      </c>
      <c r="AK85" s="16">
        <v>3306983.92</v>
      </c>
      <c r="AL85" s="16">
        <v>14186662.899999999</v>
      </c>
      <c r="AM85" t="s">
        <v>22</v>
      </c>
      <c r="AN85" s="2">
        <v>6337094.59</v>
      </c>
      <c r="AO85" s="2">
        <v>19612664.49</v>
      </c>
      <c r="AP85" s="2">
        <v>5116320.74</v>
      </c>
      <c r="AQ85" s="2">
        <v>14275855.35</v>
      </c>
      <c r="AR85" s="3">
        <v>5302069.55</v>
      </c>
      <c r="AS85" s="3">
        <v>17052303.63</v>
      </c>
      <c r="AT85" s="3">
        <v>3324019.78</v>
      </c>
      <c r="AU85" s="3">
        <v>20561619.51</v>
      </c>
      <c r="AV85" s="3">
        <v>3185691.15</v>
      </c>
      <c r="AW85" s="3">
        <v>5098566.95</v>
      </c>
      <c r="AX85" s="3">
        <v>5636328.87</v>
      </c>
      <c r="AY85" s="23">
        <v>14717487</v>
      </c>
      <c r="AZ85" s="16">
        <f t="shared" si="1"/>
        <v>69593922.48</v>
      </c>
      <c r="BA85" s="16">
        <f t="shared" si="1"/>
        <v>246665844.68</v>
      </c>
    </row>
    <row r="86" spans="1:53" ht="12.75">
      <c r="A86" t="s">
        <v>111</v>
      </c>
      <c r="C86" s="15">
        <v>4111249.98</v>
      </c>
      <c r="D86" s="15">
        <v>6491323.01</v>
      </c>
      <c r="E86" t="s">
        <v>22</v>
      </c>
      <c r="F86" s="15">
        <v>4600641.73</v>
      </c>
      <c r="G86" s="15">
        <v>6546204.9</v>
      </c>
      <c r="H86" t="s">
        <v>22</v>
      </c>
      <c r="I86" s="15">
        <v>4853695.58</v>
      </c>
      <c r="J86" s="15">
        <v>7852477.340000001</v>
      </c>
      <c r="K86" t="s">
        <v>22</v>
      </c>
      <c r="L86" s="15">
        <v>5329657.98</v>
      </c>
      <c r="M86" s="15">
        <v>10899776.67</v>
      </c>
      <c r="N86" t="s">
        <v>22</v>
      </c>
      <c r="O86" s="15">
        <v>6331706.3</v>
      </c>
      <c r="P86" s="15">
        <v>10499125.52</v>
      </c>
      <c r="Q86" t="s">
        <v>22</v>
      </c>
      <c r="R86" s="15">
        <v>6643646.35</v>
      </c>
      <c r="S86" s="15">
        <v>10942110.41</v>
      </c>
      <c r="T86" t="s">
        <v>22</v>
      </c>
      <c r="U86" s="15">
        <v>5731552.149999999</v>
      </c>
      <c r="V86" s="15">
        <v>15334532.409999998</v>
      </c>
      <c r="W86" t="s">
        <v>22</v>
      </c>
      <c r="X86" s="15">
        <v>7853191.73</v>
      </c>
      <c r="Y86" s="15">
        <v>11072035.17</v>
      </c>
      <c r="Z86" t="s">
        <v>22</v>
      </c>
      <c r="AA86" s="15">
        <v>7387364.56</v>
      </c>
      <c r="AB86" s="15">
        <v>9716626.129999999</v>
      </c>
      <c r="AC86" t="s">
        <v>22</v>
      </c>
      <c r="AD86" s="15">
        <v>5693145.72</v>
      </c>
      <c r="AE86" s="15">
        <v>13198841.719999999</v>
      </c>
      <c r="AF86" t="s">
        <v>22</v>
      </c>
      <c r="AG86" t="s">
        <v>111</v>
      </c>
      <c r="AH86" s="2">
        <v>6211083.37</v>
      </c>
      <c r="AI86" s="2">
        <v>21662371.78</v>
      </c>
      <c r="AJ86" t="s">
        <v>22</v>
      </c>
      <c r="AK86" s="16">
        <v>7072884.58</v>
      </c>
      <c r="AL86" s="16">
        <v>43578893.669999994</v>
      </c>
      <c r="AM86" t="s">
        <v>22</v>
      </c>
      <c r="AN86" s="2">
        <v>6556926.23</v>
      </c>
      <c r="AO86" s="2">
        <v>53800660.56</v>
      </c>
      <c r="AP86" s="2">
        <v>8976332.59</v>
      </c>
      <c r="AQ86" s="2">
        <v>42940673.49</v>
      </c>
      <c r="AR86" s="3">
        <v>8674333.95</v>
      </c>
      <c r="AS86" s="3">
        <v>29926192.16</v>
      </c>
      <c r="AT86" s="3">
        <v>7965852.54</v>
      </c>
      <c r="AU86" s="3">
        <v>16086279.78</v>
      </c>
      <c r="AV86" s="3">
        <v>7607525.15</v>
      </c>
      <c r="AW86" s="3">
        <v>7912421.32</v>
      </c>
      <c r="AX86" s="3">
        <v>8451519.34</v>
      </c>
      <c r="AY86" s="23">
        <v>10847091.86</v>
      </c>
      <c r="AZ86" s="16">
        <f t="shared" si="1"/>
        <v>115941059.85000002</v>
      </c>
      <c r="BA86" s="16">
        <f t="shared" si="1"/>
        <v>322816314.89</v>
      </c>
    </row>
    <row r="87" spans="1:53" ht="12.75">
      <c r="A87" t="s">
        <v>112</v>
      </c>
      <c r="C87" s="15">
        <v>2981163.3</v>
      </c>
      <c r="D87" s="15">
        <v>4750775.77</v>
      </c>
      <c r="E87" t="s">
        <v>22</v>
      </c>
      <c r="F87" s="15">
        <v>2734602.79</v>
      </c>
      <c r="G87" s="15">
        <v>6063995.93</v>
      </c>
      <c r="H87" t="s">
        <v>22</v>
      </c>
      <c r="I87" s="15">
        <v>3262886.74</v>
      </c>
      <c r="J87" s="15">
        <v>3585488.58</v>
      </c>
      <c r="K87" t="s">
        <v>22</v>
      </c>
      <c r="L87" s="15">
        <v>3643327.14</v>
      </c>
      <c r="M87" s="15">
        <v>2931333.06</v>
      </c>
      <c r="N87" t="s">
        <v>22</v>
      </c>
      <c r="O87" s="15">
        <v>3382253.04</v>
      </c>
      <c r="P87" s="15">
        <v>3871779</v>
      </c>
      <c r="Q87" t="s">
        <v>22</v>
      </c>
      <c r="R87" s="15">
        <v>3876997.43</v>
      </c>
      <c r="S87" s="15">
        <v>5685259.37</v>
      </c>
      <c r="T87" t="s">
        <v>22</v>
      </c>
      <c r="U87" s="15">
        <v>4053454.71</v>
      </c>
      <c r="V87" s="15">
        <v>4638394.29</v>
      </c>
      <c r="W87" t="s">
        <v>22</v>
      </c>
      <c r="X87" s="15">
        <v>4199816.13</v>
      </c>
      <c r="Y87" s="15">
        <v>4503426.7</v>
      </c>
      <c r="Z87" t="s">
        <v>22</v>
      </c>
      <c r="AA87" s="15">
        <v>4634821.85</v>
      </c>
      <c r="AB87" s="15">
        <v>9198457.81</v>
      </c>
      <c r="AC87" t="s">
        <v>22</v>
      </c>
      <c r="AD87" s="15">
        <v>3829721.32</v>
      </c>
      <c r="AE87" s="15">
        <v>15100188.200000001</v>
      </c>
      <c r="AF87" t="s">
        <v>22</v>
      </c>
      <c r="AG87" t="s">
        <v>112</v>
      </c>
      <c r="AH87" s="2">
        <v>3660814.18</v>
      </c>
      <c r="AI87" s="2">
        <v>25084890.28</v>
      </c>
      <c r="AJ87" t="s">
        <v>22</v>
      </c>
      <c r="AK87" s="16">
        <v>4733730.96</v>
      </c>
      <c r="AL87" s="16">
        <v>30107740.749999996</v>
      </c>
      <c r="AM87" t="s">
        <v>22</v>
      </c>
      <c r="AN87" s="2">
        <v>5042969.55</v>
      </c>
      <c r="AO87" s="2">
        <v>15531666.89</v>
      </c>
      <c r="AP87" s="2">
        <v>3975617.21</v>
      </c>
      <c r="AQ87" s="2">
        <v>6456678.1</v>
      </c>
      <c r="AR87" s="3">
        <v>4221791.98</v>
      </c>
      <c r="AS87" s="3">
        <v>8076913.68</v>
      </c>
      <c r="AT87" s="3">
        <v>5206575.28</v>
      </c>
      <c r="AU87" s="3">
        <v>13110251.24</v>
      </c>
      <c r="AV87" s="3">
        <v>4124805.73</v>
      </c>
      <c r="AW87" s="3">
        <v>14952741.63</v>
      </c>
      <c r="AX87" s="3">
        <v>4261579.92</v>
      </c>
      <c r="AY87" s="23">
        <v>22360168.89</v>
      </c>
      <c r="AZ87" s="16">
        <f t="shared" si="1"/>
        <v>68845765.96</v>
      </c>
      <c r="BA87" s="16">
        <f t="shared" si="1"/>
        <v>191259374.39999998</v>
      </c>
    </row>
    <row r="88" spans="1:53" ht="12.75">
      <c r="A88" t="s">
        <v>113</v>
      </c>
      <c r="C88" s="15">
        <v>2583111.28</v>
      </c>
      <c r="D88" s="15">
        <v>1923343.17</v>
      </c>
      <c r="E88" t="s">
        <v>22</v>
      </c>
      <c r="F88" s="15">
        <v>2645588.28</v>
      </c>
      <c r="G88" s="15">
        <v>6728000.38</v>
      </c>
      <c r="H88" t="s">
        <v>22</v>
      </c>
      <c r="I88" s="15">
        <v>2560952.13</v>
      </c>
      <c r="J88" s="15">
        <v>7884821.169999999</v>
      </c>
      <c r="K88" t="s">
        <v>22</v>
      </c>
      <c r="L88" s="15">
        <v>2167280.44</v>
      </c>
      <c r="M88" s="15">
        <v>7164097.59</v>
      </c>
      <c r="N88" t="s">
        <v>22</v>
      </c>
      <c r="O88" s="15">
        <v>3552787.71</v>
      </c>
      <c r="P88" s="15">
        <v>10673045.650000002</v>
      </c>
      <c r="Q88" t="s">
        <v>22</v>
      </c>
      <c r="R88" s="15">
        <v>2818726.12</v>
      </c>
      <c r="S88" s="15">
        <v>8012111.139999999</v>
      </c>
      <c r="T88" t="s">
        <v>22</v>
      </c>
      <c r="U88" s="15">
        <v>2086200.83</v>
      </c>
      <c r="V88" s="15">
        <v>4552601.71</v>
      </c>
      <c r="W88" t="s">
        <v>22</v>
      </c>
      <c r="X88" s="15">
        <v>2995581.3</v>
      </c>
      <c r="Y88" s="15">
        <v>1674406</v>
      </c>
      <c r="Z88" t="s">
        <v>22</v>
      </c>
      <c r="AA88" s="15">
        <v>3395038.65</v>
      </c>
      <c r="AB88" s="15">
        <v>1581373.85</v>
      </c>
      <c r="AC88" t="s">
        <v>22</v>
      </c>
      <c r="AD88" s="15">
        <v>2284109.93</v>
      </c>
      <c r="AE88" s="15">
        <v>2096905.05</v>
      </c>
      <c r="AF88" t="s">
        <v>22</v>
      </c>
      <c r="AG88" t="s">
        <v>113</v>
      </c>
      <c r="AH88" s="2">
        <v>3530955.47</v>
      </c>
      <c r="AI88" s="2">
        <v>1874956.26</v>
      </c>
      <c r="AJ88" t="s">
        <v>22</v>
      </c>
      <c r="AK88" s="16">
        <v>3124090.14</v>
      </c>
      <c r="AL88" s="16">
        <v>2175923.29</v>
      </c>
      <c r="AM88" t="s">
        <v>22</v>
      </c>
      <c r="AN88" s="2">
        <v>2748770.76</v>
      </c>
      <c r="AO88" s="2">
        <v>2961578.3</v>
      </c>
      <c r="AP88" s="2">
        <v>5193542.28</v>
      </c>
      <c r="AQ88" s="2">
        <v>2715902.92</v>
      </c>
      <c r="AR88" s="3">
        <v>4423369.99</v>
      </c>
      <c r="AS88" s="3">
        <v>2123120.69</v>
      </c>
      <c r="AT88" s="3">
        <v>4292485.54</v>
      </c>
      <c r="AU88" s="3">
        <v>3698553.19</v>
      </c>
      <c r="AV88" s="3">
        <v>2524654.18</v>
      </c>
      <c r="AW88" s="3">
        <v>2598161.37</v>
      </c>
      <c r="AX88" s="3">
        <v>3462699.65</v>
      </c>
      <c r="AY88" s="23">
        <v>3100538.93</v>
      </c>
      <c r="AZ88" s="16">
        <f t="shared" si="1"/>
        <v>53806833.4</v>
      </c>
      <c r="BA88" s="16">
        <f t="shared" si="1"/>
        <v>71616097.49</v>
      </c>
    </row>
    <row r="89" spans="1:53" ht="12.75">
      <c r="A89" t="s">
        <v>114</v>
      </c>
      <c r="C89" s="15">
        <v>5476712.64</v>
      </c>
      <c r="D89" s="15">
        <v>8954325.620000001</v>
      </c>
      <c r="E89" t="s">
        <v>22</v>
      </c>
      <c r="F89" s="15">
        <v>5045780.66</v>
      </c>
      <c r="G89" s="15">
        <v>9705901.4</v>
      </c>
      <c r="H89" t="s">
        <v>22</v>
      </c>
      <c r="I89" s="15">
        <v>5103000.23</v>
      </c>
      <c r="J89" s="15">
        <v>15023030.059999999</v>
      </c>
      <c r="K89" t="s">
        <v>22</v>
      </c>
      <c r="L89" s="15">
        <v>6803517.27</v>
      </c>
      <c r="M89" s="15">
        <v>9791039.639999999</v>
      </c>
      <c r="N89" t="s">
        <v>22</v>
      </c>
      <c r="O89" s="15">
        <v>7080431.64</v>
      </c>
      <c r="P89" s="15">
        <v>14262167.770000001</v>
      </c>
      <c r="Q89" t="s">
        <v>22</v>
      </c>
      <c r="R89" s="15">
        <v>9630358.519999998</v>
      </c>
      <c r="S89" s="15">
        <v>19685133.3</v>
      </c>
      <c r="T89" t="s">
        <v>22</v>
      </c>
      <c r="U89" s="15">
        <v>6991550.9799999995</v>
      </c>
      <c r="V89" s="15">
        <v>19941124.97</v>
      </c>
      <c r="W89" t="s">
        <v>22</v>
      </c>
      <c r="X89" s="15">
        <v>11473836.830000002</v>
      </c>
      <c r="Y89" s="15">
        <v>21053190.999999996</v>
      </c>
      <c r="Z89" t="s">
        <v>22</v>
      </c>
      <c r="AA89" s="15">
        <v>10535687.01</v>
      </c>
      <c r="AB89" s="15">
        <v>16810806.15</v>
      </c>
      <c r="AC89" t="s">
        <v>22</v>
      </c>
      <c r="AD89" s="15">
        <v>6733680.340000001</v>
      </c>
      <c r="AE89" s="15">
        <v>14751301.579999998</v>
      </c>
      <c r="AF89" t="s">
        <v>22</v>
      </c>
      <c r="AG89" t="s">
        <v>114</v>
      </c>
      <c r="AH89" s="2">
        <v>6800238.7</v>
      </c>
      <c r="AI89" s="2">
        <v>18531442.69</v>
      </c>
      <c r="AJ89" t="s">
        <v>22</v>
      </c>
      <c r="AK89" s="16">
        <v>5781802.67</v>
      </c>
      <c r="AL89" s="16">
        <v>25373291.319999997</v>
      </c>
      <c r="AM89" t="s">
        <v>22</v>
      </c>
      <c r="AN89" s="2">
        <v>7164658.2</v>
      </c>
      <c r="AO89" s="2">
        <v>21881173.81</v>
      </c>
      <c r="AP89" s="2">
        <v>7748435.01</v>
      </c>
      <c r="AQ89" s="2">
        <v>20208706.96</v>
      </c>
      <c r="AR89" s="3">
        <v>10002659.19</v>
      </c>
      <c r="AS89" s="3">
        <v>22112319.85</v>
      </c>
      <c r="AT89" s="3">
        <v>7105873.73</v>
      </c>
      <c r="AU89" s="3">
        <v>26137773.15</v>
      </c>
      <c r="AV89" s="3">
        <v>6166818.38</v>
      </c>
      <c r="AW89" s="3">
        <v>18581721.79</v>
      </c>
      <c r="AX89" s="3">
        <v>7090473.33</v>
      </c>
      <c r="AY89" s="23">
        <v>11416640.66</v>
      </c>
      <c r="AZ89" s="16">
        <f t="shared" si="1"/>
        <v>127258802.69</v>
      </c>
      <c r="BA89" s="16">
        <f t="shared" si="1"/>
        <v>305266766.1</v>
      </c>
    </row>
    <row r="90" spans="1:53" ht="12.75">
      <c r="A90" t="s">
        <v>115</v>
      </c>
      <c r="C90" s="15">
        <v>4037464</v>
      </c>
      <c r="D90" s="15">
        <v>5375081.93</v>
      </c>
      <c r="E90" t="s">
        <v>22</v>
      </c>
      <c r="F90" s="15">
        <v>5799654.7299999995</v>
      </c>
      <c r="G90" s="15">
        <v>3797144.42</v>
      </c>
      <c r="H90" t="s">
        <v>22</v>
      </c>
      <c r="I90" s="15">
        <v>4767917.33</v>
      </c>
      <c r="J90" s="15">
        <v>2706675.32</v>
      </c>
      <c r="K90" t="s">
        <v>22</v>
      </c>
      <c r="L90" s="15">
        <v>5765623.41</v>
      </c>
      <c r="M90" s="15">
        <v>2502570.63</v>
      </c>
      <c r="N90" t="s">
        <v>22</v>
      </c>
      <c r="O90" s="15">
        <v>5232720.48</v>
      </c>
      <c r="P90" s="15">
        <v>3881812.76</v>
      </c>
      <c r="Q90" t="s">
        <v>22</v>
      </c>
      <c r="R90" s="15">
        <v>4626469.09</v>
      </c>
      <c r="S90" s="15">
        <v>5871079.4</v>
      </c>
      <c r="T90" t="s">
        <v>22</v>
      </c>
      <c r="U90" s="15">
        <v>7318481.52</v>
      </c>
      <c r="V90" s="15">
        <v>5544064.72</v>
      </c>
      <c r="W90" t="s">
        <v>22</v>
      </c>
      <c r="X90" s="15">
        <v>6815877.419999999</v>
      </c>
      <c r="Y90" s="15">
        <v>3749227.11</v>
      </c>
      <c r="Z90" t="s">
        <v>22</v>
      </c>
      <c r="AA90" s="15">
        <v>7186614.600000001</v>
      </c>
      <c r="AB90" s="15">
        <v>5239797.38</v>
      </c>
      <c r="AC90" t="s">
        <v>22</v>
      </c>
      <c r="AD90" s="15">
        <v>6400470.100000001</v>
      </c>
      <c r="AE90" s="15">
        <v>10637013.76</v>
      </c>
      <c r="AF90" t="s">
        <v>22</v>
      </c>
      <c r="AG90" t="s">
        <v>115</v>
      </c>
      <c r="AH90" s="2">
        <v>7252193.99</v>
      </c>
      <c r="AI90" s="2">
        <v>12636544.4</v>
      </c>
      <c r="AJ90" t="s">
        <v>22</v>
      </c>
      <c r="AK90" s="16">
        <v>7889808.6</v>
      </c>
      <c r="AL90" s="16">
        <v>14569532.799999997</v>
      </c>
      <c r="AM90" t="s">
        <v>22</v>
      </c>
      <c r="AN90" s="2">
        <v>6342357.07</v>
      </c>
      <c r="AO90" s="2">
        <v>14741768.26</v>
      </c>
      <c r="AP90" s="2">
        <v>12442353.4</v>
      </c>
      <c r="AQ90" s="2">
        <v>17182275.66</v>
      </c>
      <c r="AR90" s="3">
        <v>7795544.51</v>
      </c>
      <c r="AS90" s="3">
        <v>20205365.24</v>
      </c>
      <c r="AT90" s="3">
        <v>9054732.88</v>
      </c>
      <c r="AU90" s="3">
        <v>15978609.01</v>
      </c>
      <c r="AV90" s="3">
        <v>7489637.86</v>
      </c>
      <c r="AW90" s="3">
        <v>10855575.34</v>
      </c>
      <c r="AX90" s="3">
        <v>9784693.74</v>
      </c>
      <c r="AY90" s="23">
        <v>7968214.71</v>
      </c>
      <c r="AZ90" s="16">
        <f t="shared" si="1"/>
        <v>121965150.73</v>
      </c>
      <c r="BA90" s="16">
        <f t="shared" si="1"/>
        <v>158067270.92</v>
      </c>
    </row>
    <row r="91" spans="1:53" ht="12.75">
      <c r="A91" t="s">
        <v>9</v>
      </c>
      <c r="C91" s="15">
        <v>8236819.33</v>
      </c>
      <c r="D91" s="15">
        <v>18394009.62</v>
      </c>
      <c r="E91" t="s">
        <v>22</v>
      </c>
      <c r="F91" s="15">
        <v>4576968.64</v>
      </c>
      <c r="G91" s="15">
        <v>19050359.91</v>
      </c>
      <c r="H91" t="s">
        <v>22</v>
      </c>
      <c r="I91" s="15">
        <v>5392652.759999999</v>
      </c>
      <c r="J91" s="15">
        <v>11825353.16</v>
      </c>
      <c r="K91" t="s">
        <v>22</v>
      </c>
      <c r="L91" s="15">
        <v>6557649.98</v>
      </c>
      <c r="M91" s="15">
        <v>9498674.37</v>
      </c>
      <c r="N91" t="s">
        <v>22</v>
      </c>
      <c r="O91" s="15">
        <v>5837135.11</v>
      </c>
      <c r="P91" s="15">
        <v>17359439.21</v>
      </c>
      <c r="Q91" t="s">
        <v>22</v>
      </c>
      <c r="R91" s="15">
        <v>7318845.61</v>
      </c>
      <c r="S91" s="15">
        <v>28552847.62</v>
      </c>
      <c r="T91" t="s">
        <v>22</v>
      </c>
      <c r="U91" s="15">
        <v>6455798.82</v>
      </c>
      <c r="V91" s="15">
        <v>18518812.56</v>
      </c>
      <c r="W91" t="s">
        <v>22</v>
      </c>
      <c r="X91" s="15">
        <v>10214616.45</v>
      </c>
      <c r="Y91" s="15">
        <v>8040410.98</v>
      </c>
      <c r="Z91" t="s">
        <v>22</v>
      </c>
      <c r="AA91" s="15">
        <v>7967110.570000001</v>
      </c>
      <c r="AB91" s="15">
        <v>8564914.28</v>
      </c>
      <c r="AC91" t="s">
        <v>22</v>
      </c>
      <c r="AD91" s="15">
        <v>10263193.57</v>
      </c>
      <c r="AE91" s="15">
        <v>12428328.709999999</v>
      </c>
      <c r="AF91" t="s">
        <v>22</v>
      </c>
      <c r="AG91" t="s">
        <v>9</v>
      </c>
      <c r="AH91" s="2">
        <v>6706953.49</v>
      </c>
      <c r="AI91" s="2">
        <v>11893641.78</v>
      </c>
      <c r="AJ91" t="s">
        <v>22</v>
      </c>
      <c r="AK91" s="16">
        <v>6133336.42</v>
      </c>
      <c r="AL91" s="16">
        <v>21553570.24</v>
      </c>
      <c r="AM91" t="s">
        <v>22</v>
      </c>
      <c r="AN91" s="2">
        <v>5596531.28</v>
      </c>
      <c r="AO91" s="2">
        <v>15292653.61</v>
      </c>
      <c r="AP91" s="2">
        <v>6937540.1</v>
      </c>
      <c r="AQ91" s="2">
        <v>10781331.48</v>
      </c>
      <c r="AR91" s="3">
        <v>7546353.67</v>
      </c>
      <c r="AS91" s="3">
        <v>16040301.17</v>
      </c>
      <c r="AT91" s="3">
        <v>10430310.39</v>
      </c>
      <c r="AU91" s="3">
        <v>15504006.52</v>
      </c>
      <c r="AV91" s="3">
        <v>6839915.56</v>
      </c>
      <c r="AW91" s="3">
        <v>25149921.5</v>
      </c>
      <c r="AX91" s="3">
        <v>6542804.37</v>
      </c>
      <c r="AY91" s="23">
        <v>21703093.92</v>
      </c>
      <c r="AZ91" s="16">
        <f t="shared" si="1"/>
        <v>121317716.79</v>
      </c>
      <c r="BA91" s="16">
        <f t="shared" si="1"/>
        <v>271757661.02</v>
      </c>
    </row>
    <row r="92" spans="1:53" ht="12.75">
      <c r="A92" t="s">
        <v>116</v>
      </c>
      <c r="C92" s="15">
        <v>7377644.65</v>
      </c>
      <c r="D92" s="15">
        <v>4549284.88</v>
      </c>
      <c r="E92" t="s">
        <v>22</v>
      </c>
      <c r="F92" s="15">
        <v>9516762.13</v>
      </c>
      <c r="G92" s="15">
        <v>8915632.74</v>
      </c>
      <c r="H92" t="s">
        <v>22</v>
      </c>
      <c r="I92" s="15">
        <v>8588080.51</v>
      </c>
      <c r="J92" s="15">
        <v>10148285.5</v>
      </c>
      <c r="K92" t="s">
        <v>22</v>
      </c>
      <c r="L92" s="15">
        <v>6930511.430000001</v>
      </c>
      <c r="M92" s="15">
        <v>14053243.32</v>
      </c>
      <c r="N92" t="s">
        <v>22</v>
      </c>
      <c r="O92" s="15">
        <v>6728402.760000001</v>
      </c>
      <c r="P92" s="15">
        <v>12060963.860000001</v>
      </c>
      <c r="Q92" t="s">
        <v>22</v>
      </c>
      <c r="R92" s="15">
        <v>6615422.82</v>
      </c>
      <c r="S92" s="15">
        <v>12989817.870000001</v>
      </c>
      <c r="T92" t="s">
        <v>22</v>
      </c>
      <c r="U92" s="15">
        <v>8323755.799999999</v>
      </c>
      <c r="V92" s="15">
        <v>6909230.16</v>
      </c>
      <c r="W92" t="s">
        <v>22</v>
      </c>
      <c r="X92" s="15">
        <v>8202806.41</v>
      </c>
      <c r="Y92" s="15">
        <v>3987873.42</v>
      </c>
      <c r="Z92" t="s">
        <v>22</v>
      </c>
      <c r="AA92" s="15">
        <v>6360641.509999999</v>
      </c>
      <c r="AB92" s="15">
        <v>6018417.1</v>
      </c>
      <c r="AC92" t="s">
        <v>22</v>
      </c>
      <c r="AD92" s="15">
        <v>7891970.51</v>
      </c>
      <c r="AE92" s="15">
        <v>9846994.89</v>
      </c>
      <c r="AF92" t="s">
        <v>22</v>
      </c>
      <c r="AG92" t="s">
        <v>116</v>
      </c>
      <c r="AH92" s="2">
        <v>7504122.95</v>
      </c>
      <c r="AI92" s="2">
        <v>9142353.73</v>
      </c>
      <c r="AJ92" t="s">
        <v>22</v>
      </c>
      <c r="AK92" s="16">
        <v>10181527.11</v>
      </c>
      <c r="AL92" s="16">
        <v>13302538.569999998</v>
      </c>
      <c r="AM92" t="s">
        <v>22</v>
      </c>
      <c r="AN92" s="2">
        <v>8952956.84</v>
      </c>
      <c r="AO92" s="2">
        <v>24273195.71</v>
      </c>
      <c r="AP92" s="2">
        <v>11603440.5</v>
      </c>
      <c r="AQ92" s="2">
        <v>23841894.2</v>
      </c>
      <c r="AR92" s="3">
        <v>11280615.23</v>
      </c>
      <c r="AS92" s="3">
        <v>20739864.17</v>
      </c>
      <c r="AT92" s="3">
        <v>7601552.8</v>
      </c>
      <c r="AU92" s="3">
        <v>25789177.78</v>
      </c>
      <c r="AV92" s="3">
        <v>10016991.03</v>
      </c>
      <c r="AW92" s="3">
        <v>30165329.25</v>
      </c>
      <c r="AX92" s="3">
        <v>13878823.48</v>
      </c>
      <c r="AY92" s="23">
        <v>48881769.96</v>
      </c>
      <c r="AZ92" s="16">
        <f t="shared" si="1"/>
        <v>150178383.82</v>
      </c>
      <c r="BA92" s="16">
        <f t="shared" si="1"/>
        <v>281066582.23</v>
      </c>
    </row>
    <row r="93" spans="1:53" ht="12.75">
      <c r="A93" t="s">
        <v>117</v>
      </c>
      <c r="C93" s="15">
        <v>3509141.56</v>
      </c>
      <c r="D93" s="15">
        <v>6521990.29</v>
      </c>
      <c r="E93" t="s">
        <v>22</v>
      </c>
      <c r="F93" s="15">
        <v>2387324.86</v>
      </c>
      <c r="G93" s="15">
        <v>6563598.649999999</v>
      </c>
      <c r="H93" t="s">
        <v>22</v>
      </c>
      <c r="I93" s="15">
        <v>2313950.61</v>
      </c>
      <c r="J93" s="15">
        <v>6882679.850000001</v>
      </c>
      <c r="K93" t="s">
        <v>22</v>
      </c>
      <c r="L93" s="15">
        <v>2779893.4</v>
      </c>
      <c r="M93" s="15">
        <v>8804370.34</v>
      </c>
      <c r="N93" t="s">
        <v>22</v>
      </c>
      <c r="O93" s="15">
        <v>4046781.05</v>
      </c>
      <c r="P93" s="15">
        <v>7551351.590000001</v>
      </c>
      <c r="Q93" t="s">
        <v>22</v>
      </c>
      <c r="R93" s="15">
        <v>2883622.54</v>
      </c>
      <c r="S93" s="15">
        <v>5178919.05</v>
      </c>
      <c r="T93" t="s">
        <v>22</v>
      </c>
      <c r="U93" s="15">
        <v>4694034.22</v>
      </c>
      <c r="V93" s="15">
        <v>3715987.7</v>
      </c>
      <c r="W93" t="s">
        <v>22</v>
      </c>
      <c r="X93" s="15">
        <v>3185176.94</v>
      </c>
      <c r="Y93" s="15">
        <v>3483719.7</v>
      </c>
      <c r="Z93" t="s">
        <v>22</v>
      </c>
      <c r="AA93" s="15">
        <v>2798917.85</v>
      </c>
      <c r="AB93" s="15">
        <v>3569060.1</v>
      </c>
      <c r="AC93" t="s">
        <v>22</v>
      </c>
      <c r="AD93" s="15">
        <v>2802938.42</v>
      </c>
      <c r="AE93" s="15">
        <v>5133095.18</v>
      </c>
      <c r="AF93" t="s">
        <v>22</v>
      </c>
      <c r="AG93" t="s">
        <v>117</v>
      </c>
      <c r="AH93" s="2">
        <v>3383932.57</v>
      </c>
      <c r="AI93" s="2">
        <v>7054388.71</v>
      </c>
      <c r="AJ93" t="s">
        <v>22</v>
      </c>
      <c r="AK93" s="16">
        <v>3345685.06</v>
      </c>
      <c r="AL93" s="16">
        <v>9194842.200000001</v>
      </c>
      <c r="AM93" t="s">
        <v>22</v>
      </c>
      <c r="AN93" s="2">
        <v>3985086</v>
      </c>
      <c r="AO93" s="2">
        <v>14954561.98</v>
      </c>
      <c r="AP93" s="2">
        <v>7084006.16</v>
      </c>
      <c r="AQ93" s="2">
        <v>9949203.15</v>
      </c>
      <c r="AR93" s="3">
        <v>6329543.12</v>
      </c>
      <c r="AS93" s="3">
        <v>15383926.45</v>
      </c>
      <c r="AT93" s="3">
        <v>5362476.79</v>
      </c>
      <c r="AU93" s="3">
        <v>20761515.82</v>
      </c>
      <c r="AV93" s="3">
        <v>3162151.65</v>
      </c>
      <c r="AW93" s="3">
        <v>30077088.49</v>
      </c>
      <c r="AX93" s="3">
        <v>4718182.14</v>
      </c>
      <c r="AY93" s="23">
        <v>12462426.88</v>
      </c>
      <c r="AZ93" s="16">
        <f t="shared" si="1"/>
        <v>65263703.38</v>
      </c>
      <c r="BA93" s="16">
        <f t="shared" si="1"/>
        <v>170720735.84000003</v>
      </c>
    </row>
    <row r="94" spans="1:53" ht="12.75">
      <c r="A94" t="s">
        <v>118</v>
      </c>
      <c r="C94" s="15">
        <v>9723794.16</v>
      </c>
      <c r="D94" s="15">
        <v>10558385.63</v>
      </c>
      <c r="E94" t="s">
        <v>22</v>
      </c>
      <c r="F94" s="15">
        <v>7977934.260000001</v>
      </c>
      <c r="G94" s="15">
        <v>15239275.22</v>
      </c>
      <c r="H94" t="s">
        <v>22</v>
      </c>
      <c r="I94" s="15">
        <v>10789130.21</v>
      </c>
      <c r="J94" s="15">
        <v>15670311.099999998</v>
      </c>
      <c r="K94" t="s">
        <v>22</v>
      </c>
      <c r="L94" s="15">
        <v>8429243.48</v>
      </c>
      <c r="M94" s="15">
        <v>23510377.990000002</v>
      </c>
      <c r="N94" t="s">
        <v>22</v>
      </c>
      <c r="O94" s="15">
        <v>12552078.59</v>
      </c>
      <c r="P94" s="15">
        <v>19749566.64</v>
      </c>
      <c r="Q94" t="s">
        <v>22</v>
      </c>
      <c r="R94" s="15">
        <v>10518163.06</v>
      </c>
      <c r="S94" s="15">
        <v>14892516.110000003</v>
      </c>
      <c r="T94" t="s">
        <v>22</v>
      </c>
      <c r="U94" s="15">
        <v>9757507.770000001</v>
      </c>
      <c r="V94" s="15">
        <v>18941512.5</v>
      </c>
      <c r="W94" t="s">
        <v>22</v>
      </c>
      <c r="X94" s="15">
        <v>10653531.46</v>
      </c>
      <c r="Y94" s="15">
        <v>32353720.04</v>
      </c>
      <c r="Z94" t="s">
        <v>22</v>
      </c>
      <c r="AA94" s="15">
        <v>10426659.620000001</v>
      </c>
      <c r="AB94" s="15">
        <v>36371763.4</v>
      </c>
      <c r="AC94" t="s">
        <v>22</v>
      </c>
      <c r="AD94" s="15">
        <v>8936030.270000001</v>
      </c>
      <c r="AE94" s="15">
        <v>40336205.31999999</v>
      </c>
      <c r="AF94" t="s">
        <v>22</v>
      </c>
      <c r="AG94" t="s">
        <v>118</v>
      </c>
      <c r="AH94" s="2">
        <v>9398194.44</v>
      </c>
      <c r="AI94" s="2">
        <v>37695994.61</v>
      </c>
      <c r="AJ94" t="s">
        <v>22</v>
      </c>
      <c r="AK94" s="16">
        <v>8987954.05</v>
      </c>
      <c r="AL94" s="16">
        <v>39814398.230000004</v>
      </c>
      <c r="AM94" t="s">
        <v>22</v>
      </c>
      <c r="AN94" s="2">
        <v>12511616.79</v>
      </c>
      <c r="AO94" s="2">
        <v>28713020.92</v>
      </c>
      <c r="AP94" s="2">
        <v>16615818.63</v>
      </c>
      <c r="AQ94" s="2">
        <v>18252598.33</v>
      </c>
      <c r="AR94" s="3">
        <v>13238273.42</v>
      </c>
      <c r="AS94" s="3">
        <v>26938092.38</v>
      </c>
      <c r="AT94" s="3">
        <v>7581466.53</v>
      </c>
      <c r="AU94" s="3">
        <v>26857839.17</v>
      </c>
      <c r="AV94" s="3">
        <v>11346606.1</v>
      </c>
      <c r="AW94" s="3">
        <v>35187481.98</v>
      </c>
      <c r="AX94" s="3">
        <v>13103895.71</v>
      </c>
      <c r="AY94" s="23">
        <v>43208266.28</v>
      </c>
      <c r="AZ94" s="16">
        <f t="shared" si="1"/>
        <v>182824104.39</v>
      </c>
      <c r="BA94" s="16">
        <f t="shared" si="1"/>
        <v>473732940.22</v>
      </c>
    </row>
    <row r="95" spans="1:53" ht="12.75">
      <c r="A95" t="s">
        <v>119</v>
      </c>
      <c r="C95" s="15">
        <v>2986526.8</v>
      </c>
      <c r="D95" s="15">
        <v>2807206.17</v>
      </c>
      <c r="E95" t="s">
        <v>22</v>
      </c>
      <c r="F95" s="15">
        <v>4531890.36</v>
      </c>
      <c r="G95" s="15">
        <v>2856877.02</v>
      </c>
      <c r="H95" t="s">
        <v>22</v>
      </c>
      <c r="I95" s="15">
        <v>3481094.03</v>
      </c>
      <c r="J95" s="15">
        <v>1759621.54</v>
      </c>
      <c r="K95" t="s">
        <v>22</v>
      </c>
      <c r="L95" s="15">
        <v>4072340.9</v>
      </c>
      <c r="M95" s="15">
        <v>2896409.96</v>
      </c>
      <c r="N95" t="s">
        <v>22</v>
      </c>
      <c r="O95" s="15">
        <v>4478484.72</v>
      </c>
      <c r="P95" s="15">
        <v>3766285.88</v>
      </c>
      <c r="Q95" t="s">
        <v>22</v>
      </c>
      <c r="R95" s="15">
        <v>4298547.63</v>
      </c>
      <c r="S95" s="15">
        <v>3654633.75</v>
      </c>
      <c r="T95" t="s">
        <v>22</v>
      </c>
      <c r="U95" s="15">
        <v>5378896.87</v>
      </c>
      <c r="V95" s="15">
        <v>4507696.58</v>
      </c>
      <c r="W95" t="s">
        <v>22</v>
      </c>
      <c r="X95" s="15">
        <v>5008898.46</v>
      </c>
      <c r="Y95" s="15">
        <v>6368656.66</v>
      </c>
      <c r="Z95" t="s">
        <v>22</v>
      </c>
      <c r="AA95" s="15">
        <v>4017274.54</v>
      </c>
      <c r="AB95" s="15">
        <v>6304839.31</v>
      </c>
      <c r="AC95" t="s">
        <v>22</v>
      </c>
      <c r="AD95" s="15">
        <v>6123297.31</v>
      </c>
      <c r="AE95" s="15">
        <v>6927453.619999999</v>
      </c>
      <c r="AF95" t="s">
        <v>22</v>
      </c>
      <c r="AG95" t="s">
        <v>119</v>
      </c>
      <c r="AH95" s="2">
        <v>3268054.64</v>
      </c>
      <c r="AI95" s="2">
        <v>20300982.68</v>
      </c>
      <c r="AJ95" t="s">
        <v>22</v>
      </c>
      <c r="AK95" s="16">
        <v>5894929.22</v>
      </c>
      <c r="AL95" s="16">
        <v>20137735.930000003</v>
      </c>
      <c r="AM95" t="s">
        <v>22</v>
      </c>
      <c r="AN95" s="2">
        <v>5125471.06</v>
      </c>
      <c r="AO95" s="2">
        <v>9475196.51</v>
      </c>
      <c r="AP95" s="2">
        <v>5482822.33</v>
      </c>
      <c r="AQ95" s="2">
        <v>5844288.88</v>
      </c>
      <c r="AR95" s="3">
        <v>6702550.26</v>
      </c>
      <c r="AS95" s="3">
        <v>6873720.27</v>
      </c>
      <c r="AT95" s="3">
        <v>8511153.57</v>
      </c>
      <c r="AU95" s="3">
        <v>11092747.91</v>
      </c>
      <c r="AV95" s="3">
        <v>4888932.02</v>
      </c>
      <c r="AW95" s="3">
        <v>9603620.62</v>
      </c>
      <c r="AX95" s="3">
        <v>7712215.83</v>
      </c>
      <c r="AY95" s="23">
        <v>13800718.95</v>
      </c>
      <c r="AZ95" s="16">
        <f t="shared" si="1"/>
        <v>88976853.75</v>
      </c>
      <c r="BA95" s="16">
        <f t="shared" si="1"/>
        <v>136171486.07</v>
      </c>
    </row>
    <row r="96" spans="1:53" ht="12.75">
      <c r="A96" t="s">
        <v>120</v>
      </c>
      <c r="C96" s="15">
        <v>2883530.85</v>
      </c>
      <c r="D96" s="15">
        <v>6762111.88</v>
      </c>
      <c r="E96" t="s">
        <v>22</v>
      </c>
      <c r="F96" s="15">
        <v>3507263.84</v>
      </c>
      <c r="G96" s="15">
        <v>5604123.659999999</v>
      </c>
      <c r="H96" t="s">
        <v>22</v>
      </c>
      <c r="I96" s="15">
        <v>2309053.59</v>
      </c>
      <c r="J96" s="15">
        <v>4190125.75</v>
      </c>
      <c r="K96" t="s">
        <v>22</v>
      </c>
      <c r="L96" s="15">
        <v>2838633.99</v>
      </c>
      <c r="M96" s="15">
        <v>11142925.05</v>
      </c>
      <c r="N96" t="s">
        <v>22</v>
      </c>
      <c r="O96" s="15">
        <v>3043250.19</v>
      </c>
      <c r="P96" s="15">
        <v>14203644.870000001</v>
      </c>
      <c r="Q96" t="s">
        <v>22</v>
      </c>
      <c r="R96" s="15">
        <v>3268042.36</v>
      </c>
      <c r="S96" s="15">
        <v>16462272.54</v>
      </c>
      <c r="T96" t="s">
        <v>22</v>
      </c>
      <c r="U96" s="15">
        <v>3498553.59</v>
      </c>
      <c r="V96" s="15">
        <v>20609143.12</v>
      </c>
      <c r="W96" t="s">
        <v>22</v>
      </c>
      <c r="X96" s="15">
        <v>3911133.09</v>
      </c>
      <c r="Y96" s="15">
        <v>28949872.98</v>
      </c>
      <c r="Z96" t="s">
        <v>22</v>
      </c>
      <c r="AA96" s="15">
        <v>3847567.1</v>
      </c>
      <c r="AB96" s="15">
        <v>50695628.24</v>
      </c>
      <c r="AC96" t="s">
        <v>22</v>
      </c>
      <c r="AD96" s="15">
        <v>3767210.81</v>
      </c>
      <c r="AE96" s="15">
        <v>50522442.68</v>
      </c>
      <c r="AF96" t="s">
        <v>22</v>
      </c>
      <c r="AG96" t="s">
        <v>120</v>
      </c>
      <c r="AH96" s="2">
        <v>2898745.58</v>
      </c>
      <c r="AI96" s="2">
        <v>52340571.27</v>
      </c>
      <c r="AJ96" t="s">
        <v>22</v>
      </c>
      <c r="AK96" s="16">
        <v>3936504.86</v>
      </c>
      <c r="AL96" s="16">
        <v>36813711.93</v>
      </c>
      <c r="AM96" t="s">
        <v>22</v>
      </c>
      <c r="AN96" s="2">
        <v>2875186.87</v>
      </c>
      <c r="AO96" s="2">
        <v>31790136.09</v>
      </c>
      <c r="AP96" s="2">
        <v>3964024.22</v>
      </c>
      <c r="AQ96" s="2">
        <v>34842606.21</v>
      </c>
      <c r="AR96" s="3">
        <v>6404399.68</v>
      </c>
      <c r="AS96" s="3">
        <v>14565043.26</v>
      </c>
      <c r="AT96" s="3">
        <v>4413949.57</v>
      </c>
      <c r="AU96" s="3">
        <v>10227859.17</v>
      </c>
      <c r="AV96" s="3">
        <v>4867337.27</v>
      </c>
      <c r="AW96" s="3">
        <v>15365050.71</v>
      </c>
      <c r="AX96" s="3">
        <v>4150019.45</v>
      </c>
      <c r="AY96" s="23">
        <v>19317211.94</v>
      </c>
      <c r="AZ96" s="16">
        <f t="shared" si="1"/>
        <v>63500876.06</v>
      </c>
      <c r="BA96" s="16">
        <f t="shared" si="1"/>
        <v>417642369.46999997</v>
      </c>
    </row>
    <row r="97" spans="1:53" ht="12.75">
      <c r="A97" t="s">
        <v>121</v>
      </c>
      <c r="C97" s="15">
        <v>2862556.84</v>
      </c>
      <c r="D97" s="15">
        <v>13368563.89</v>
      </c>
      <c r="E97" t="s">
        <v>22</v>
      </c>
      <c r="F97" s="15">
        <v>3681612.33</v>
      </c>
      <c r="G97" s="15">
        <v>7946312.65</v>
      </c>
      <c r="H97" t="s">
        <v>22</v>
      </c>
      <c r="I97" s="15">
        <v>2655845.68</v>
      </c>
      <c r="J97" s="15">
        <v>4474533.46</v>
      </c>
      <c r="K97" t="s">
        <v>22</v>
      </c>
      <c r="L97" s="15">
        <v>3875733.61</v>
      </c>
      <c r="M97" s="15">
        <v>3829812.88</v>
      </c>
      <c r="N97" t="s">
        <v>22</v>
      </c>
      <c r="O97" s="15">
        <v>3123802.24</v>
      </c>
      <c r="P97" s="15">
        <v>6079142.819999999</v>
      </c>
      <c r="Q97" t="s">
        <v>22</v>
      </c>
      <c r="R97" s="15">
        <v>3631565.71</v>
      </c>
      <c r="S97" s="15">
        <v>10652257.85</v>
      </c>
      <c r="T97" t="s">
        <v>22</v>
      </c>
      <c r="U97" s="15">
        <v>3358576.82</v>
      </c>
      <c r="V97" s="15">
        <v>19896556.01</v>
      </c>
      <c r="W97" t="s">
        <v>22</v>
      </c>
      <c r="X97" s="15">
        <v>4231929.56</v>
      </c>
      <c r="Y97" s="15">
        <v>19938609.01</v>
      </c>
      <c r="Z97" t="s">
        <v>22</v>
      </c>
      <c r="AA97" s="15">
        <v>4071475.3</v>
      </c>
      <c r="AB97" s="15">
        <v>11414442.46</v>
      </c>
      <c r="AC97" t="s">
        <v>22</v>
      </c>
      <c r="AD97" s="15">
        <v>3369227.94</v>
      </c>
      <c r="AE97" s="15">
        <v>6113297.16</v>
      </c>
      <c r="AF97" t="s">
        <v>22</v>
      </c>
      <c r="AG97" t="s">
        <v>121</v>
      </c>
      <c r="AH97" s="2">
        <v>4973475.87</v>
      </c>
      <c r="AI97" s="2">
        <v>11412507.38</v>
      </c>
      <c r="AJ97" t="s">
        <v>22</v>
      </c>
      <c r="AK97" s="16">
        <v>4031274.65</v>
      </c>
      <c r="AL97" s="16">
        <v>21241218.19</v>
      </c>
      <c r="AM97" t="s">
        <v>22</v>
      </c>
      <c r="AN97" s="2">
        <v>5017768.68</v>
      </c>
      <c r="AO97" s="2">
        <v>21815238.33</v>
      </c>
      <c r="AP97" s="2">
        <v>6572545.66</v>
      </c>
      <c r="AQ97" s="2">
        <v>10035610.24</v>
      </c>
      <c r="AR97" s="3">
        <v>6428532.64</v>
      </c>
      <c r="AS97" s="3">
        <v>8652904.96</v>
      </c>
      <c r="AT97" s="3">
        <v>4586165.13</v>
      </c>
      <c r="AU97" s="3">
        <v>9771330.45</v>
      </c>
      <c r="AV97" s="3">
        <v>5431777.48</v>
      </c>
      <c r="AW97" s="3">
        <v>7908466.69</v>
      </c>
      <c r="AX97" s="3">
        <v>6115433.84</v>
      </c>
      <c r="AY97" s="23">
        <v>4454689.31</v>
      </c>
      <c r="AZ97" s="16">
        <f t="shared" si="1"/>
        <v>75156743.14</v>
      </c>
      <c r="BA97" s="16">
        <f t="shared" si="1"/>
        <v>185636929.85</v>
      </c>
    </row>
    <row r="98" spans="1:53" ht="12.75">
      <c r="A98" t="s">
        <v>122</v>
      </c>
      <c r="C98" s="15">
        <v>1667647.14</v>
      </c>
      <c r="D98" s="15">
        <v>981183.36</v>
      </c>
      <c r="E98" t="s">
        <v>22</v>
      </c>
      <c r="F98" s="15">
        <v>1782482.57</v>
      </c>
      <c r="G98" s="15">
        <v>4725074.13</v>
      </c>
      <c r="H98" t="s">
        <v>22</v>
      </c>
      <c r="I98" s="15">
        <v>1763061.38</v>
      </c>
      <c r="J98" s="15">
        <v>1480795.31</v>
      </c>
      <c r="K98" t="s">
        <v>22</v>
      </c>
      <c r="L98" s="15">
        <v>1704911.93</v>
      </c>
      <c r="M98" s="15">
        <v>936614.97</v>
      </c>
      <c r="N98" t="s">
        <v>22</v>
      </c>
      <c r="O98" s="15">
        <v>1674239.01</v>
      </c>
      <c r="P98" s="15">
        <v>2736324.42</v>
      </c>
      <c r="Q98" t="s">
        <v>22</v>
      </c>
      <c r="R98" s="15">
        <v>1487091.92</v>
      </c>
      <c r="S98" s="15">
        <v>2517247.98</v>
      </c>
      <c r="T98" t="s">
        <v>22</v>
      </c>
      <c r="U98" s="15">
        <v>1953788.27</v>
      </c>
      <c r="V98" s="15">
        <v>4440489.1</v>
      </c>
      <c r="W98" t="s">
        <v>22</v>
      </c>
      <c r="X98" s="15">
        <v>1778481.2</v>
      </c>
      <c r="Y98" s="15">
        <v>5976329.960000001</v>
      </c>
      <c r="Z98" t="s">
        <v>22</v>
      </c>
      <c r="AA98" s="15">
        <v>2178049.27</v>
      </c>
      <c r="AB98" s="15">
        <v>4880623.41</v>
      </c>
      <c r="AC98" t="s">
        <v>22</v>
      </c>
      <c r="AD98" s="15">
        <v>1808086.22</v>
      </c>
      <c r="AE98" s="15">
        <v>3478778.73</v>
      </c>
      <c r="AF98" t="s">
        <v>22</v>
      </c>
      <c r="AG98" t="s">
        <v>122</v>
      </c>
      <c r="AH98" s="2">
        <v>2492026.75</v>
      </c>
      <c r="AI98" s="2">
        <v>2647258.75</v>
      </c>
      <c r="AJ98" t="s">
        <v>22</v>
      </c>
      <c r="AK98" s="16">
        <v>3548997.36</v>
      </c>
      <c r="AL98" s="16">
        <v>3852704.51</v>
      </c>
      <c r="AM98" t="s">
        <v>22</v>
      </c>
      <c r="AN98" s="2">
        <v>1866388.61</v>
      </c>
      <c r="AO98" s="2">
        <v>3932635.11</v>
      </c>
      <c r="AP98" s="2">
        <v>3200400.27</v>
      </c>
      <c r="AQ98" s="2">
        <v>3630939.64</v>
      </c>
      <c r="AR98" s="3">
        <v>2331423.87</v>
      </c>
      <c r="AS98" s="3">
        <v>4167456.18</v>
      </c>
      <c r="AT98" s="3">
        <v>1227667.66</v>
      </c>
      <c r="AU98" s="3">
        <v>2397721.23</v>
      </c>
      <c r="AV98" s="3">
        <v>2568138.46</v>
      </c>
      <c r="AW98" s="3">
        <v>3269191.01</v>
      </c>
      <c r="AX98" s="3">
        <v>2384757.22</v>
      </c>
      <c r="AY98" s="23">
        <v>1364757.55</v>
      </c>
      <c r="AZ98" s="16">
        <f t="shared" si="1"/>
        <v>35749991.97</v>
      </c>
      <c r="BA98" s="16">
        <f t="shared" si="1"/>
        <v>56434941.98999999</v>
      </c>
    </row>
    <row r="99" spans="1:53" ht="12.75">
      <c r="A99" t="s">
        <v>123</v>
      </c>
      <c r="C99" s="15">
        <v>3969971.53</v>
      </c>
      <c r="D99" s="15">
        <v>5369776.11</v>
      </c>
      <c r="E99" t="s">
        <v>22</v>
      </c>
      <c r="F99" s="15">
        <v>3575992.85</v>
      </c>
      <c r="G99" s="15">
        <v>4007703.47</v>
      </c>
      <c r="H99" t="s">
        <v>22</v>
      </c>
      <c r="I99" s="15">
        <v>3564539.02</v>
      </c>
      <c r="J99" s="15">
        <v>9544436.009999998</v>
      </c>
      <c r="K99" t="s">
        <v>22</v>
      </c>
      <c r="L99" s="15">
        <v>3905771.49</v>
      </c>
      <c r="M99" s="15">
        <v>6959064.6</v>
      </c>
      <c r="N99" t="s">
        <v>22</v>
      </c>
      <c r="O99" s="15">
        <v>3790489.69</v>
      </c>
      <c r="P99" s="15">
        <v>4442461.49</v>
      </c>
      <c r="Q99" t="s">
        <v>22</v>
      </c>
      <c r="R99" s="15">
        <v>4783180.34</v>
      </c>
      <c r="S99" s="15">
        <v>4764342.19</v>
      </c>
      <c r="T99" t="s">
        <v>22</v>
      </c>
      <c r="U99" s="15">
        <v>4308307.11</v>
      </c>
      <c r="V99" s="15">
        <v>4022982.55</v>
      </c>
      <c r="W99" t="s">
        <v>22</v>
      </c>
      <c r="X99" s="15">
        <v>6807475.98</v>
      </c>
      <c r="Y99" s="15">
        <v>4120060.08</v>
      </c>
      <c r="Z99" t="s">
        <v>22</v>
      </c>
      <c r="AA99" s="15">
        <v>5544013.51</v>
      </c>
      <c r="AB99" s="15">
        <v>5131702.66</v>
      </c>
      <c r="AC99" t="s">
        <v>22</v>
      </c>
      <c r="AD99" s="15">
        <v>4749898.93</v>
      </c>
      <c r="AE99" s="15">
        <v>6426580.630000001</v>
      </c>
      <c r="AF99" t="s">
        <v>22</v>
      </c>
      <c r="AG99" t="s">
        <v>123</v>
      </c>
      <c r="AH99" s="2">
        <v>6885416.59</v>
      </c>
      <c r="AI99" s="2">
        <v>9403213.83</v>
      </c>
      <c r="AJ99" t="s">
        <v>22</v>
      </c>
      <c r="AK99" s="16">
        <v>4977225.85</v>
      </c>
      <c r="AL99" s="16">
        <v>8941454.999999998</v>
      </c>
      <c r="AM99" t="s">
        <v>22</v>
      </c>
      <c r="AN99" s="2">
        <v>5502167.91</v>
      </c>
      <c r="AO99" s="2">
        <v>8249880.76</v>
      </c>
      <c r="AP99" s="2">
        <v>7987194.42</v>
      </c>
      <c r="AQ99" s="2">
        <v>7201843.82</v>
      </c>
      <c r="AR99" s="3">
        <v>13237121.87</v>
      </c>
      <c r="AS99" s="3">
        <v>8681800.79</v>
      </c>
      <c r="AT99" s="3">
        <v>7047658.44</v>
      </c>
      <c r="AU99" s="3">
        <v>8040275.07</v>
      </c>
      <c r="AV99" s="3">
        <v>7551458.46</v>
      </c>
      <c r="AW99" s="3">
        <v>7760607.16</v>
      </c>
      <c r="AX99" s="3">
        <v>8221674.72</v>
      </c>
      <c r="AY99" s="23">
        <v>5039723.97</v>
      </c>
      <c r="AZ99" s="16">
        <f t="shared" si="1"/>
        <v>102439587.18</v>
      </c>
      <c r="BA99" s="16">
        <f t="shared" si="1"/>
        <v>112738134.07999998</v>
      </c>
    </row>
    <row r="100" spans="1:53" ht="12.75">
      <c r="A100" t="s">
        <v>124</v>
      </c>
      <c r="C100" s="15">
        <v>1742115.09</v>
      </c>
      <c r="D100" s="15">
        <v>926578.26</v>
      </c>
      <c r="E100" t="s">
        <v>22</v>
      </c>
      <c r="F100" s="15">
        <v>1811032.74</v>
      </c>
      <c r="G100" s="15">
        <v>1804521.56</v>
      </c>
      <c r="H100" t="s">
        <v>22</v>
      </c>
      <c r="I100" s="15">
        <v>1844587.02</v>
      </c>
      <c r="J100" s="15">
        <v>1148899.37</v>
      </c>
      <c r="K100" t="s">
        <v>22</v>
      </c>
      <c r="L100" s="15">
        <v>1783786.26</v>
      </c>
      <c r="M100" s="15">
        <v>1065590.16</v>
      </c>
      <c r="N100" t="s">
        <v>22</v>
      </c>
      <c r="O100" s="15">
        <v>2125083.55</v>
      </c>
      <c r="P100" s="15">
        <v>1380993.36</v>
      </c>
      <c r="Q100" t="s">
        <v>22</v>
      </c>
      <c r="R100" s="15">
        <v>1839810.58</v>
      </c>
      <c r="S100" s="15">
        <v>1314442.84</v>
      </c>
      <c r="T100" t="s">
        <v>22</v>
      </c>
      <c r="U100" s="15">
        <v>1903892.96</v>
      </c>
      <c r="V100" s="15">
        <v>2029514.16</v>
      </c>
      <c r="W100" t="s">
        <v>22</v>
      </c>
      <c r="X100" s="15">
        <v>3302003.59</v>
      </c>
      <c r="Y100" s="15">
        <v>1785670.53</v>
      </c>
      <c r="Z100" t="s">
        <v>22</v>
      </c>
      <c r="AA100" s="15">
        <v>1852826.81</v>
      </c>
      <c r="AB100" s="15">
        <v>2578198.22</v>
      </c>
      <c r="AC100" t="s">
        <v>22</v>
      </c>
      <c r="AD100" s="15">
        <v>2328400.49</v>
      </c>
      <c r="AE100" s="15">
        <v>3004467.02</v>
      </c>
      <c r="AF100" t="s">
        <v>22</v>
      </c>
      <c r="AG100" t="s">
        <v>124</v>
      </c>
      <c r="AH100" s="2">
        <v>2495429.57</v>
      </c>
      <c r="AI100" s="2">
        <v>1890156.39</v>
      </c>
      <c r="AJ100" t="s">
        <v>22</v>
      </c>
      <c r="AK100" s="16">
        <v>2024789.26</v>
      </c>
      <c r="AL100" s="16">
        <v>2493638.66</v>
      </c>
      <c r="AM100" t="s">
        <v>22</v>
      </c>
      <c r="AN100" s="2">
        <v>3331683.39</v>
      </c>
      <c r="AO100" s="2">
        <v>3195582.22</v>
      </c>
      <c r="AP100" s="2">
        <v>2957028.19</v>
      </c>
      <c r="AQ100" s="2">
        <v>2326342.82</v>
      </c>
      <c r="AR100" s="3">
        <v>2319021.6</v>
      </c>
      <c r="AS100" s="3">
        <v>2739748.08</v>
      </c>
      <c r="AT100" s="3">
        <v>2490219.29</v>
      </c>
      <c r="AU100" s="3">
        <v>6724839.64</v>
      </c>
      <c r="AV100" s="3">
        <v>2324323.46</v>
      </c>
      <c r="AW100" s="3">
        <v>6720924.36</v>
      </c>
      <c r="AX100" s="3">
        <v>3004053.12</v>
      </c>
      <c r="AY100" s="23">
        <v>7087874.31</v>
      </c>
      <c r="AZ100" s="16">
        <f t="shared" si="1"/>
        <v>39737971.88</v>
      </c>
      <c r="BA100" s="16">
        <f t="shared" si="1"/>
        <v>49291403.7</v>
      </c>
    </row>
    <row r="101" spans="1:53" ht="12.75">
      <c r="A101" t="s">
        <v>125</v>
      </c>
      <c r="C101" s="15">
        <v>4743204.14</v>
      </c>
      <c r="D101" s="15">
        <v>3982669.31</v>
      </c>
      <c r="E101" t="s">
        <v>22</v>
      </c>
      <c r="F101" s="15">
        <v>2230039.15</v>
      </c>
      <c r="G101" s="15">
        <v>2587633.17</v>
      </c>
      <c r="H101" t="s">
        <v>22</v>
      </c>
      <c r="I101" s="15">
        <v>2009308.03</v>
      </c>
      <c r="J101" s="15">
        <v>1939435.75</v>
      </c>
      <c r="K101" t="s">
        <v>22</v>
      </c>
      <c r="L101" s="15">
        <v>2768919.24</v>
      </c>
      <c r="M101" s="15">
        <v>1579268.65</v>
      </c>
      <c r="N101" t="s">
        <v>22</v>
      </c>
      <c r="O101" s="15">
        <v>2098474.45</v>
      </c>
      <c r="P101" s="15">
        <v>2947085.02</v>
      </c>
      <c r="Q101" t="s">
        <v>22</v>
      </c>
      <c r="R101" s="15">
        <v>3047882.11</v>
      </c>
      <c r="S101" s="15">
        <v>3423879.75</v>
      </c>
      <c r="T101" t="s">
        <v>22</v>
      </c>
      <c r="U101" s="15">
        <v>2605823.46</v>
      </c>
      <c r="V101" s="15">
        <v>6095477.17</v>
      </c>
      <c r="W101" t="s">
        <v>22</v>
      </c>
      <c r="X101" s="15">
        <v>3428238.77</v>
      </c>
      <c r="Y101" s="15">
        <v>7073876.03</v>
      </c>
      <c r="Z101" t="s">
        <v>22</v>
      </c>
      <c r="AA101" s="15">
        <v>3353765.58</v>
      </c>
      <c r="AB101" s="15">
        <v>9420598.29</v>
      </c>
      <c r="AC101" t="s">
        <v>22</v>
      </c>
      <c r="AD101" s="15">
        <v>2818627.09</v>
      </c>
      <c r="AE101" s="15">
        <v>7995564.100000001</v>
      </c>
      <c r="AF101" t="s">
        <v>22</v>
      </c>
      <c r="AG101" t="s">
        <v>125</v>
      </c>
      <c r="AH101" s="2">
        <v>2849842.42</v>
      </c>
      <c r="AI101" s="2">
        <v>6955426.43</v>
      </c>
      <c r="AJ101" t="s">
        <v>22</v>
      </c>
      <c r="AK101" s="16">
        <v>2561235.58</v>
      </c>
      <c r="AL101" s="16">
        <v>7640329.409999999</v>
      </c>
      <c r="AM101" t="s">
        <v>22</v>
      </c>
      <c r="AN101" s="2">
        <v>3218588.03</v>
      </c>
      <c r="AO101" s="2">
        <v>4163510.83</v>
      </c>
      <c r="AP101" s="2">
        <v>4960623.42</v>
      </c>
      <c r="AQ101" s="2">
        <v>4013421.51</v>
      </c>
      <c r="AR101" s="3">
        <v>8018352.08</v>
      </c>
      <c r="AS101" s="3">
        <v>5664079.12</v>
      </c>
      <c r="AT101" s="3">
        <v>4552494.54</v>
      </c>
      <c r="AU101" s="3">
        <v>7871807.08</v>
      </c>
      <c r="AV101" s="3">
        <v>4597619.06</v>
      </c>
      <c r="AW101" s="3">
        <v>30793497.72</v>
      </c>
      <c r="AX101" s="3">
        <v>4018319.48</v>
      </c>
      <c r="AY101" s="23">
        <v>20005066.67</v>
      </c>
      <c r="AZ101" s="16">
        <f t="shared" si="1"/>
        <v>59138152.489999995</v>
      </c>
      <c r="BA101" s="16">
        <f t="shared" si="1"/>
        <v>130169956.69999999</v>
      </c>
    </row>
    <row r="102" spans="1:53" ht="12.75">
      <c r="A102" t="s">
        <v>126</v>
      </c>
      <c r="C102" s="15">
        <v>1376463.33</v>
      </c>
      <c r="D102" s="15">
        <v>703935.56</v>
      </c>
      <c r="E102" t="s">
        <v>22</v>
      </c>
      <c r="F102" s="15">
        <v>726888.89</v>
      </c>
      <c r="G102" s="15">
        <v>1185266.32</v>
      </c>
      <c r="H102" t="s">
        <v>22</v>
      </c>
      <c r="I102" s="15">
        <v>1010507.98</v>
      </c>
      <c r="J102" s="15">
        <v>2009109.11</v>
      </c>
      <c r="K102" t="s">
        <v>22</v>
      </c>
      <c r="L102" s="15">
        <v>1549160.06</v>
      </c>
      <c r="M102" s="15">
        <v>2548044.82</v>
      </c>
      <c r="N102" t="s">
        <v>22</v>
      </c>
      <c r="O102" s="15">
        <v>1491800.74</v>
      </c>
      <c r="P102" s="15">
        <v>2607890.94</v>
      </c>
      <c r="Q102" t="s">
        <v>22</v>
      </c>
      <c r="R102" s="15">
        <v>1382005.44</v>
      </c>
      <c r="S102" s="15">
        <v>1013679.53</v>
      </c>
      <c r="T102" t="s">
        <v>22</v>
      </c>
      <c r="U102" s="15">
        <v>1191952.93</v>
      </c>
      <c r="V102" s="15">
        <v>1109338.96</v>
      </c>
      <c r="W102" t="s">
        <v>22</v>
      </c>
      <c r="X102" s="15">
        <v>1319721.85</v>
      </c>
      <c r="Y102" s="15">
        <v>881315.54</v>
      </c>
      <c r="Z102" t="s">
        <v>22</v>
      </c>
      <c r="AA102" s="15">
        <v>1937005.66</v>
      </c>
      <c r="AB102" s="15">
        <v>1646839.24</v>
      </c>
      <c r="AC102" t="s">
        <v>22</v>
      </c>
      <c r="AD102" s="15">
        <v>1158940.76</v>
      </c>
      <c r="AE102" s="15">
        <v>1245070.66</v>
      </c>
      <c r="AF102" t="s">
        <v>22</v>
      </c>
      <c r="AG102" t="s">
        <v>126</v>
      </c>
      <c r="AH102" s="2">
        <v>1017530.82</v>
      </c>
      <c r="AI102" s="2">
        <v>744006.53</v>
      </c>
      <c r="AJ102" t="s">
        <v>22</v>
      </c>
      <c r="AK102" s="16">
        <v>975874.68</v>
      </c>
      <c r="AL102" s="16">
        <v>1872214.87</v>
      </c>
      <c r="AM102" t="s">
        <v>22</v>
      </c>
      <c r="AN102" s="2">
        <v>1853027.91</v>
      </c>
      <c r="AO102" s="2">
        <v>4184559.39</v>
      </c>
      <c r="AP102" s="2">
        <v>1280078.96</v>
      </c>
      <c r="AQ102" s="2">
        <v>3213743.32</v>
      </c>
      <c r="AR102" s="3">
        <v>1558538.08</v>
      </c>
      <c r="AS102" s="3">
        <v>3062928.64</v>
      </c>
      <c r="AT102" s="3">
        <v>1458082.12</v>
      </c>
      <c r="AU102" s="3">
        <v>2688333.79</v>
      </c>
      <c r="AV102" s="3">
        <v>1140132.69</v>
      </c>
      <c r="AW102" s="3">
        <v>1461182.19</v>
      </c>
      <c r="AX102" s="3">
        <v>1312718.52</v>
      </c>
      <c r="AY102" s="23">
        <v>2887038.59</v>
      </c>
      <c r="AZ102" s="16">
        <f t="shared" si="1"/>
        <v>22363968.09</v>
      </c>
      <c r="BA102" s="16">
        <f t="shared" si="1"/>
        <v>34360562.44</v>
      </c>
    </row>
    <row r="103" spans="1:53" ht="12.75">
      <c r="A103" t="s">
        <v>127</v>
      </c>
      <c r="C103" s="15">
        <v>1006692.73</v>
      </c>
      <c r="D103" s="15">
        <v>539102.22</v>
      </c>
      <c r="E103" t="s">
        <v>22</v>
      </c>
      <c r="F103" s="15">
        <v>1135003.03</v>
      </c>
      <c r="G103" s="15">
        <v>755484.7</v>
      </c>
      <c r="H103" t="s">
        <v>22</v>
      </c>
      <c r="I103" s="15">
        <v>881121.55</v>
      </c>
      <c r="J103" s="15">
        <v>546482.5</v>
      </c>
      <c r="K103" t="s">
        <v>22</v>
      </c>
      <c r="L103" s="15">
        <v>1008194.94</v>
      </c>
      <c r="M103" s="15">
        <v>344279.23</v>
      </c>
      <c r="N103" t="s">
        <v>22</v>
      </c>
      <c r="O103" s="15">
        <v>1444975.87</v>
      </c>
      <c r="P103" s="15">
        <v>577977.99</v>
      </c>
      <c r="Q103" t="s">
        <v>22</v>
      </c>
      <c r="R103" s="15">
        <v>2020313.01</v>
      </c>
      <c r="S103" s="15">
        <v>1266098.22</v>
      </c>
      <c r="T103" t="s">
        <v>22</v>
      </c>
      <c r="U103" s="15">
        <v>1119169.91</v>
      </c>
      <c r="V103" s="15">
        <v>698955.23</v>
      </c>
      <c r="W103" t="s">
        <v>22</v>
      </c>
      <c r="X103" s="15">
        <v>1525353.18</v>
      </c>
      <c r="Y103" s="15">
        <v>1861139.12</v>
      </c>
      <c r="Z103" t="s">
        <v>22</v>
      </c>
      <c r="AA103" s="15">
        <v>1736339.81</v>
      </c>
      <c r="AB103" s="15">
        <v>3625768.79</v>
      </c>
      <c r="AC103" t="s">
        <v>22</v>
      </c>
      <c r="AD103" s="15">
        <v>1840537.33</v>
      </c>
      <c r="AE103" s="15">
        <v>9722809.18</v>
      </c>
      <c r="AF103" t="s">
        <v>22</v>
      </c>
      <c r="AG103" t="s">
        <v>127</v>
      </c>
      <c r="AH103" s="2">
        <v>1405002.58</v>
      </c>
      <c r="AI103" s="2">
        <v>9968033.32</v>
      </c>
      <c r="AJ103" t="s">
        <v>22</v>
      </c>
      <c r="AK103" s="16">
        <v>1453420.35</v>
      </c>
      <c r="AL103" s="16">
        <v>8990815.47</v>
      </c>
      <c r="AM103" t="s">
        <v>22</v>
      </c>
      <c r="AN103" s="2">
        <v>2662070.24</v>
      </c>
      <c r="AO103" s="2">
        <v>14591138.36</v>
      </c>
      <c r="AP103" s="2">
        <v>1589310.45</v>
      </c>
      <c r="AQ103" s="2">
        <v>6278809.72</v>
      </c>
      <c r="AR103" s="3">
        <v>1779586.86</v>
      </c>
      <c r="AS103" s="3">
        <v>6405802.8</v>
      </c>
      <c r="AT103" s="3">
        <v>2490104.93</v>
      </c>
      <c r="AU103" s="3">
        <v>6262630.79</v>
      </c>
      <c r="AV103" s="3">
        <v>3335597.56</v>
      </c>
      <c r="AW103" s="3">
        <v>5340625.73</v>
      </c>
      <c r="AX103" s="3">
        <v>2165507.79</v>
      </c>
      <c r="AY103" s="23">
        <v>2439657.64</v>
      </c>
      <c r="AZ103" s="16">
        <f t="shared" si="1"/>
        <v>29591609.389999997</v>
      </c>
      <c r="BA103" s="16">
        <f t="shared" si="1"/>
        <v>79676508.79</v>
      </c>
    </row>
    <row r="104" spans="1:53" ht="12.75">
      <c r="A104" t="s">
        <v>128</v>
      </c>
      <c r="C104" s="15">
        <v>4484124.84</v>
      </c>
      <c r="D104" s="15">
        <v>2392035.72</v>
      </c>
      <c r="E104" t="s">
        <v>22</v>
      </c>
      <c r="F104" s="15">
        <v>3353056.18</v>
      </c>
      <c r="G104" s="15">
        <v>6451598.609999999</v>
      </c>
      <c r="H104" t="s">
        <v>22</v>
      </c>
      <c r="I104" s="15">
        <v>2718278.55</v>
      </c>
      <c r="J104" s="15">
        <v>9674149.18</v>
      </c>
      <c r="K104" t="s">
        <v>22</v>
      </c>
      <c r="L104" s="15">
        <v>4700367.54</v>
      </c>
      <c r="M104" s="15">
        <v>16805897.43</v>
      </c>
      <c r="N104" t="s">
        <v>22</v>
      </c>
      <c r="O104" s="15">
        <v>3589518.23</v>
      </c>
      <c r="P104" s="15">
        <v>18994071.68</v>
      </c>
      <c r="Q104" t="s">
        <v>22</v>
      </c>
      <c r="R104" s="15">
        <v>4622956.33</v>
      </c>
      <c r="S104" s="15">
        <v>16455037.53</v>
      </c>
      <c r="T104" t="s">
        <v>22</v>
      </c>
      <c r="U104" s="15">
        <v>3786426.81</v>
      </c>
      <c r="V104" s="15">
        <v>15189815.62</v>
      </c>
      <c r="W104" t="s">
        <v>22</v>
      </c>
      <c r="X104" s="15">
        <v>4865295.75</v>
      </c>
      <c r="Y104" s="15">
        <v>15814610.76</v>
      </c>
      <c r="Z104" t="s">
        <v>22</v>
      </c>
      <c r="AA104" s="15">
        <v>5500967.520000001</v>
      </c>
      <c r="AB104" s="15">
        <v>17579838.669999998</v>
      </c>
      <c r="AC104" t="s">
        <v>22</v>
      </c>
      <c r="AD104" s="15">
        <v>5993087.240000001</v>
      </c>
      <c r="AE104" s="15">
        <v>9702938.03</v>
      </c>
      <c r="AF104" t="s">
        <v>22</v>
      </c>
      <c r="AG104" t="s">
        <v>128</v>
      </c>
      <c r="AH104" s="2">
        <v>5022600.11</v>
      </c>
      <c r="AI104" s="2">
        <v>7093803.71</v>
      </c>
      <c r="AJ104" t="s">
        <v>22</v>
      </c>
      <c r="AK104" s="16">
        <v>4210507.42</v>
      </c>
      <c r="AL104" s="16">
        <v>17840802.939999998</v>
      </c>
      <c r="AM104" t="s">
        <v>22</v>
      </c>
      <c r="AN104" s="2">
        <v>4478059.38</v>
      </c>
      <c r="AO104" s="2">
        <v>15762975.34</v>
      </c>
      <c r="AP104" s="2">
        <v>5171672.26</v>
      </c>
      <c r="AQ104" s="2">
        <v>13240036.32</v>
      </c>
      <c r="AR104" s="3">
        <v>5567714.72</v>
      </c>
      <c r="AS104" s="3">
        <v>20798363.68</v>
      </c>
      <c r="AT104" s="3">
        <v>4411253.9</v>
      </c>
      <c r="AU104" s="3">
        <v>26815226.46</v>
      </c>
      <c r="AV104" s="3">
        <v>9082269.13</v>
      </c>
      <c r="AW104" s="3">
        <v>16326971.62</v>
      </c>
      <c r="AX104" s="3">
        <v>5986024.31</v>
      </c>
      <c r="AY104" s="23">
        <v>15004979.82</v>
      </c>
      <c r="AZ104" s="16">
        <f t="shared" si="1"/>
        <v>83060055.38</v>
      </c>
      <c r="BA104" s="16">
        <f t="shared" si="1"/>
        <v>259551117.4</v>
      </c>
    </row>
    <row r="105" spans="1:53" ht="12.75">
      <c r="A105" t="s">
        <v>129</v>
      </c>
      <c r="C105" s="15">
        <v>3821662.86</v>
      </c>
      <c r="D105" s="15">
        <v>8785069.7</v>
      </c>
      <c r="E105" t="s">
        <v>22</v>
      </c>
      <c r="F105" s="15">
        <v>5446767.7</v>
      </c>
      <c r="G105" s="15">
        <v>9304344.44</v>
      </c>
      <c r="H105" t="s">
        <v>22</v>
      </c>
      <c r="I105" s="15">
        <v>3822424.15</v>
      </c>
      <c r="J105" s="15">
        <v>11029424.73</v>
      </c>
      <c r="K105" t="s">
        <v>22</v>
      </c>
      <c r="L105" s="15">
        <v>3496916.16</v>
      </c>
      <c r="M105" s="15">
        <v>13512654.07</v>
      </c>
      <c r="N105" t="s">
        <v>22</v>
      </c>
      <c r="O105" s="15">
        <v>4661815.26</v>
      </c>
      <c r="P105" s="15">
        <v>11286862.65</v>
      </c>
      <c r="Q105" t="s">
        <v>22</v>
      </c>
      <c r="R105" s="15">
        <v>11160456.430000002</v>
      </c>
      <c r="S105" s="15">
        <v>8691824.78</v>
      </c>
      <c r="T105" t="s">
        <v>22</v>
      </c>
      <c r="U105" s="15">
        <v>6856312.680000001</v>
      </c>
      <c r="V105" s="15">
        <v>5543792.67</v>
      </c>
      <c r="W105" t="s">
        <v>22</v>
      </c>
      <c r="X105" s="15">
        <v>8452542.4</v>
      </c>
      <c r="Y105" s="15">
        <v>5974003.919999999</v>
      </c>
      <c r="Z105" t="s">
        <v>22</v>
      </c>
      <c r="AA105" s="15">
        <v>9255975.75</v>
      </c>
      <c r="AB105" s="15">
        <v>11007021</v>
      </c>
      <c r="AC105" t="s">
        <v>22</v>
      </c>
      <c r="AD105" s="15">
        <v>5206158.46</v>
      </c>
      <c r="AE105" s="15">
        <v>14834450.8</v>
      </c>
      <c r="AF105" t="s">
        <v>22</v>
      </c>
      <c r="AG105" t="s">
        <v>129</v>
      </c>
      <c r="AH105" s="2">
        <v>3679809.75</v>
      </c>
      <c r="AI105" s="2">
        <v>14120097.83</v>
      </c>
      <c r="AJ105" t="s">
        <v>22</v>
      </c>
      <c r="AK105" s="16">
        <v>5713483.29</v>
      </c>
      <c r="AL105" s="16">
        <v>17203037.13</v>
      </c>
      <c r="AM105" t="s">
        <v>22</v>
      </c>
      <c r="AN105" s="2">
        <v>7277503.93</v>
      </c>
      <c r="AO105" s="2">
        <v>17432511.35</v>
      </c>
      <c r="AP105" s="2">
        <v>5437126.4</v>
      </c>
      <c r="AQ105" s="2">
        <v>11088649.65</v>
      </c>
      <c r="AR105" s="3">
        <v>6090583.48</v>
      </c>
      <c r="AS105" s="3">
        <v>12179030.4</v>
      </c>
      <c r="AT105" s="3">
        <v>4379073.93</v>
      </c>
      <c r="AU105" s="3">
        <v>23376658.75</v>
      </c>
      <c r="AV105" s="3">
        <v>5283486.71</v>
      </c>
      <c r="AW105" s="3">
        <v>20045104.73</v>
      </c>
      <c r="AX105" s="3">
        <v>9148482.19</v>
      </c>
      <c r="AY105" s="23">
        <v>20260700.46</v>
      </c>
      <c r="AZ105" s="16">
        <f t="shared" si="1"/>
        <v>105368918.67</v>
      </c>
      <c r="BA105" s="16">
        <f t="shared" si="1"/>
        <v>226890169.36</v>
      </c>
    </row>
    <row r="106" spans="1:53" ht="12.75">
      <c r="A106" t="s">
        <v>130</v>
      </c>
      <c r="C106" s="15">
        <v>2800648.63</v>
      </c>
      <c r="D106" s="15">
        <v>3203400.96</v>
      </c>
      <c r="E106" t="s">
        <v>22</v>
      </c>
      <c r="F106" s="15">
        <v>4412049.46</v>
      </c>
      <c r="G106" s="15">
        <v>3699321.66</v>
      </c>
      <c r="H106" t="s">
        <v>22</v>
      </c>
      <c r="I106" s="15">
        <v>3501085.59</v>
      </c>
      <c r="J106" s="15">
        <v>2695672.48</v>
      </c>
      <c r="K106" t="s">
        <v>22</v>
      </c>
      <c r="L106" s="15">
        <v>3341646.89</v>
      </c>
      <c r="M106" s="15">
        <v>1748846.3</v>
      </c>
      <c r="N106" t="s">
        <v>22</v>
      </c>
      <c r="O106" s="15">
        <v>4647261.2</v>
      </c>
      <c r="P106" s="15">
        <v>1977816.69</v>
      </c>
      <c r="Q106" t="s">
        <v>22</v>
      </c>
      <c r="R106" s="15">
        <v>4385081.36</v>
      </c>
      <c r="S106" s="15">
        <v>1460235.79</v>
      </c>
      <c r="T106" t="s">
        <v>22</v>
      </c>
      <c r="U106" s="15">
        <v>4297240.07</v>
      </c>
      <c r="V106" s="15">
        <v>3109596.38</v>
      </c>
      <c r="W106" t="s">
        <v>22</v>
      </c>
      <c r="X106" s="15">
        <v>6741100.299999999</v>
      </c>
      <c r="Y106" s="15">
        <v>5805956.93</v>
      </c>
      <c r="Z106" t="s">
        <v>22</v>
      </c>
      <c r="AA106" s="15">
        <v>4007832.12</v>
      </c>
      <c r="AB106" s="15">
        <v>4067536.12</v>
      </c>
      <c r="AC106" t="s">
        <v>22</v>
      </c>
      <c r="AD106" s="15">
        <v>3954861.91</v>
      </c>
      <c r="AE106" s="15">
        <v>7550432.23</v>
      </c>
      <c r="AF106" t="s">
        <v>22</v>
      </c>
      <c r="AG106" t="s">
        <v>130</v>
      </c>
      <c r="AH106" s="2">
        <v>2933073.95</v>
      </c>
      <c r="AI106" s="2">
        <v>7403473.87</v>
      </c>
      <c r="AJ106" t="s">
        <v>22</v>
      </c>
      <c r="AK106" s="16">
        <v>2977350.38</v>
      </c>
      <c r="AL106" s="16">
        <v>4895317.49</v>
      </c>
      <c r="AM106" t="s">
        <v>22</v>
      </c>
      <c r="AN106" s="2">
        <v>6836999.56</v>
      </c>
      <c r="AO106" s="2">
        <v>4111818.4</v>
      </c>
      <c r="AP106" s="2">
        <v>5555732.23</v>
      </c>
      <c r="AQ106" s="2">
        <v>8609737.96</v>
      </c>
      <c r="AR106" s="3">
        <v>7345709.3</v>
      </c>
      <c r="AS106" s="3">
        <v>8825780.67</v>
      </c>
      <c r="AT106" s="3">
        <v>6995701.86</v>
      </c>
      <c r="AU106" s="3">
        <v>12670190.86</v>
      </c>
      <c r="AV106" s="3">
        <v>2870904.89</v>
      </c>
      <c r="AW106" s="3">
        <v>9179354.61</v>
      </c>
      <c r="AX106" s="3">
        <v>7389095.32</v>
      </c>
      <c r="AY106" s="23">
        <v>13780727.47</v>
      </c>
      <c r="AZ106" s="16">
        <f t="shared" si="1"/>
        <v>82192726.38999999</v>
      </c>
      <c r="BA106" s="16">
        <f t="shared" si="1"/>
        <v>101591815.91000001</v>
      </c>
    </row>
    <row r="107" spans="1:53" ht="12.75">
      <c r="A107" t="s">
        <v>131</v>
      </c>
      <c r="C107" s="15">
        <v>2038440.62</v>
      </c>
      <c r="D107" s="15">
        <v>4234567.92</v>
      </c>
      <c r="E107" t="s">
        <v>22</v>
      </c>
      <c r="F107" s="15">
        <v>2381577.92</v>
      </c>
      <c r="G107" s="15">
        <v>4697907.6</v>
      </c>
      <c r="H107" t="s">
        <v>22</v>
      </c>
      <c r="I107" s="15">
        <v>2715544.53</v>
      </c>
      <c r="J107" s="15">
        <v>5188539.74</v>
      </c>
      <c r="K107" t="s">
        <v>22</v>
      </c>
      <c r="L107" s="15">
        <v>3624939.21</v>
      </c>
      <c r="M107" s="15">
        <v>3681002.75</v>
      </c>
      <c r="N107" t="s">
        <v>22</v>
      </c>
      <c r="O107" s="15">
        <v>2695160.59</v>
      </c>
      <c r="P107" s="15">
        <v>11038339.3</v>
      </c>
      <c r="Q107" t="s">
        <v>22</v>
      </c>
      <c r="R107" s="15">
        <v>3009006.14</v>
      </c>
      <c r="S107" s="15">
        <v>10117785.709999999</v>
      </c>
      <c r="T107" t="s">
        <v>22</v>
      </c>
      <c r="U107" s="15">
        <v>2756726.63</v>
      </c>
      <c r="V107" s="15">
        <v>13575618.309999999</v>
      </c>
      <c r="W107" t="s">
        <v>22</v>
      </c>
      <c r="X107" s="15">
        <v>3577495.8</v>
      </c>
      <c r="Y107" s="15">
        <v>5197924.34</v>
      </c>
      <c r="Z107" t="s">
        <v>22</v>
      </c>
      <c r="AA107" s="15">
        <v>4378041.09</v>
      </c>
      <c r="AB107" s="15">
        <v>4081560.94</v>
      </c>
      <c r="AC107" t="s">
        <v>22</v>
      </c>
      <c r="AD107" s="15">
        <v>3733260.83</v>
      </c>
      <c r="AE107" s="15">
        <v>4052389.67</v>
      </c>
      <c r="AF107" t="s">
        <v>22</v>
      </c>
      <c r="AG107" t="s">
        <v>131</v>
      </c>
      <c r="AH107" s="2">
        <v>3685508.34</v>
      </c>
      <c r="AI107" s="2">
        <v>4766798.63</v>
      </c>
      <c r="AJ107" t="s">
        <v>22</v>
      </c>
      <c r="AK107" s="16">
        <v>2896461.38</v>
      </c>
      <c r="AL107" s="16">
        <v>9848936.77</v>
      </c>
      <c r="AM107" t="s">
        <v>22</v>
      </c>
      <c r="AN107" s="2">
        <v>3677875.34</v>
      </c>
      <c r="AO107" s="2">
        <v>6685594.76</v>
      </c>
      <c r="AP107" s="2">
        <v>5307919.22</v>
      </c>
      <c r="AQ107" s="2">
        <v>6487912.54</v>
      </c>
      <c r="AR107" s="3">
        <v>4776145.16</v>
      </c>
      <c r="AS107" s="3">
        <v>8405965.82</v>
      </c>
      <c r="AT107" s="3">
        <v>4917017.09</v>
      </c>
      <c r="AU107" s="3">
        <v>6423713.62</v>
      </c>
      <c r="AV107" s="3">
        <v>3307787.48</v>
      </c>
      <c r="AW107" s="3">
        <v>5200596.57</v>
      </c>
      <c r="AX107" s="3">
        <v>4379987.18</v>
      </c>
      <c r="AY107" s="23">
        <v>7045518.91</v>
      </c>
      <c r="AZ107" s="16">
        <f t="shared" si="1"/>
        <v>61820453.92999999</v>
      </c>
      <c r="BA107" s="16">
        <f t="shared" si="1"/>
        <v>116496105.98000002</v>
      </c>
    </row>
    <row r="108" spans="1:53" ht="12.75">
      <c r="A108" t="s">
        <v>132</v>
      </c>
      <c r="C108" s="15">
        <v>1534278.53</v>
      </c>
      <c r="D108" s="15">
        <v>2088820.83</v>
      </c>
      <c r="E108" t="s">
        <v>22</v>
      </c>
      <c r="F108" s="15">
        <v>1726625.52</v>
      </c>
      <c r="G108" s="15">
        <v>3200440.15</v>
      </c>
      <c r="H108" t="s">
        <v>22</v>
      </c>
      <c r="I108" s="15">
        <v>1737773.17</v>
      </c>
      <c r="J108" s="15">
        <v>14745965.819999998</v>
      </c>
      <c r="K108" t="s">
        <v>22</v>
      </c>
      <c r="L108" s="15">
        <v>1906873.63</v>
      </c>
      <c r="M108" s="15">
        <v>5280985.13</v>
      </c>
      <c r="N108" t="s">
        <v>22</v>
      </c>
      <c r="O108" s="15">
        <v>2285283.56</v>
      </c>
      <c r="P108" s="15">
        <v>12255343.830000002</v>
      </c>
      <c r="Q108" t="s">
        <v>22</v>
      </c>
      <c r="R108" s="15">
        <v>2490414.7</v>
      </c>
      <c r="S108" s="15">
        <v>4422589.58</v>
      </c>
      <c r="T108" t="s">
        <v>22</v>
      </c>
      <c r="U108" s="15">
        <v>1668620.98</v>
      </c>
      <c r="V108" s="15">
        <v>2280188.36</v>
      </c>
      <c r="W108" t="s">
        <v>22</v>
      </c>
      <c r="X108" s="15">
        <v>2082459.87</v>
      </c>
      <c r="Y108" s="15">
        <v>1752021.25</v>
      </c>
      <c r="Z108" t="s">
        <v>22</v>
      </c>
      <c r="AA108" s="15">
        <v>2211962.25</v>
      </c>
      <c r="AB108" s="15">
        <v>1629208.81</v>
      </c>
      <c r="AC108" t="s">
        <v>22</v>
      </c>
      <c r="AD108" s="15">
        <v>1973887.53</v>
      </c>
      <c r="AE108" s="15">
        <v>3368203.84</v>
      </c>
      <c r="AF108" t="s">
        <v>22</v>
      </c>
      <c r="AG108" t="s">
        <v>132</v>
      </c>
      <c r="AH108" s="2">
        <v>2783335.96</v>
      </c>
      <c r="AI108" s="2">
        <v>5947969.83</v>
      </c>
      <c r="AJ108" t="s">
        <v>22</v>
      </c>
      <c r="AK108" s="16">
        <v>2873970.43</v>
      </c>
      <c r="AL108" s="16">
        <v>6411571.8599999985</v>
      </c>
      <c r="AM108" t="s">
        <v>22</v>
      </c>
      <c r="AN108" s="2">
        <v>2427402.83</v>
      </c>
      <c r="AO108" s="2">
        <v>3890312.22</v>
      </c>
      <c r="AP108" s="2">
        <v>4685708.77</v>
      </c>
      <c r="AQ108" s="2">
        <v>1730008.79</v>
      </c>
      <c r="AR108" s="3">
        <v>4396402.63</v>
      </c>
      <c r="AS108" s="3">
        <v>1894230.06</v>
      </c>
      <c r="AT108" s="3">
        <v>2218331.24</v>
      </c>
      <c r="AU108" s="3">
        <v>3413901.64</v>
      </c>
      <c r="AV108" s="3">
        <v>2859596.39</v>
      </c>
      <c r="AW108" s="3">
        <v>2041128.02</v>
      </c>
      <c r="AX108" s="3">
        <v>3278708.61</v>
      </c>
      <c r="AY108" s="23">
        <v>4457793.56</v>
      </c>
      <c r="AZ108" s="16">
        <f t="shared" si="1"/>
        <v>43607358.07000001</v>
      </c>
      <c r="BA108" s="16">
        <f t="shared" si="1"/>
        <v>78721862.74999999</v>
      </c>
    </row>
    <row r="109" spans="1:53" ht="12.75">
      <c r="A109" t="s">
        <v>133</v>
      </c>
      <c r="C109" s="15">
        <v>1176882.03</v>
      </c>
      <c r="D109" s="15">
        <v>4236473.57</v>
      </c>
      <c r="E109" t="s">
        <v>22</v>
      </c>
      <c r="F109" s="15">
        <v>1372739.24</v>
      </c>
      <c r="G109" s="15">
        <v>4002468.19</v>
      </c>
      <c r="H109" t="s">
        <v>22</v>
      </c>
      <c r="I109" s="15">
        <v>1312400.98</v>
      </c>
      <c r="J109" s="15">
        <v>2895372.18</v>
      </c>
      <c r="K109" t="s">
        <v>22</v>
      </c>
      <c r="L109" s="15">
        <v>1042989.04</v>
      </c>
      <c r="M109" s="15">
        <v>776932.31</v>
      </c>
      <c r="N109" t="s">
        <v>22</v>
      </c>
      <c r="O109" s="15">
        <v>1350861.6</v>
      </c>
      <c r="P109" s="15">
        <v>806848.21</v>
      </c>
      <c r="Q109" t="s">
        <v>22</v>
      </c>
      <c r="R109" s="15">
        <v>1441707.55</v>
      </c>
      <c r="S109" s="15">
        <v>2259104.26</v>
      </c>
      <c r="T109" t="s">
        <v>22</v>
      </c>
      <c r="U109" s="15">
        <v>1142664.62</v>
      </c>
      <c r="V109" s="15">
        <v>4814210.2</v>
      </c>
      <c r="W109" t="s">
        <v>22</v>
      </c>
      <c r="X109" s="15">
        <v>1302977.17</v>
      </c>
      <c r="Y109" s="15">
        <v>3748677.69</v>
      </c>
      <c r="Z109" t="s">
        <v>22</v>
      </c>
      <c r="AA109" s="15">
        <v>2599698.89</v>
      </c>
      <c r="AB109" s="15">
        <v>1748247.16</v>
      </c>
      <c r="AC109" t="s">
        <v>22</v>
      </c>
      <c r="AD109" s="15">
        <v>1329180.28</v>
      </c>
      <c r="AE109" s="15">
        <v>2036246.51</v>
      </c>
      <c r="AF109" t="s">
        <v>22</v>
      </c>
      <c r="AG109" t="s">
        <v>133</v>
      </c>
      <c r="AH109" s="2">
        <v>1330053.57</v>
      </c>
      <c r="AI109" s="2">
        <v>3589454.76</v>
      </c>
      <c r="AJ109" t="s">
        <v>22</v>
      </c>
      <c r="AK109" s="16">
        <v>2664327.08</v>
      </c>
      <c r="AL109" s="16">
        <v>3497847.84</v>
      </c>
      <c r="AM109" t="s">
        <v>22</v>
      </c>
      <c r="AN109" s="2">
        <v>1515483.42</v>
      </c>
      <c r="AO109" s="2">
        <v>2053081.4</v>
      </c>
      <c r="AP109" s="2">
        <v>3014387.54</v>
      </c>
      <c r="AQ109" s="2">
        <v>1768275.45</v>
      </c>
      <c r="AR109" s="3">
        <v>5214271.84</v>
      </c>
      <c r="AS109" s="3">
        <v>2281975.3</v>
      </c>
      <c r="AT109" s="3">
        <v>1269546.51</v>
      </c>
      <c r="AU109" s="3">
        <v>1917155.64</v>
      </c>
      <c r="AV109" s="3">
        <v>1334837.69</v>
      </c>
      <c r="AW109" s="3">
        <v>2838935.62</v>
      </c>
      <c r="AX109" s="3">
        <v>2648884.94</v>
      </c>
      <c r="AY109" s="23">
        <v>5196771.57</v>
      </c>
      <c r="AZ109" s="16">
        <f t="shared" si="1"/>
        <v>31887011.96</v>
      </c>
      <c r="BA109" s="16">
        <f t="shared" si="1"/>
        <v>46231604.29</v>
      </c>
    </row>
    <row r="110" spans="1:53" ht="12.75">
      <c r="A110" t="s">
        <v>134</v>
      </c>
      <c r="C110" s="15">
        <v>1647962.33</v>
      </c>
      <c r="D110" s="15">
        <v>1673475.32</v>
      </c>
      <c r="E110" t="s">
        <v>22</v>
      </c>
      <c r="F110" s="15">
        <v>1438217.44</v>
      </c>
      <c r="G110" s="15">
        <v>4653803.8</v>
      </c>
      <c r="H110" t="s">
        <v>22</v>
      </c>
      <c r="I110" s="15">
        <v>1636206.65</v>
      </c>
      <c r="J110" s="15">
        <v>4396073.18</v>
      </c>
      <c r="K110" t="s">
        <v>22</v>
      </c>
      <c r="L110" s="15">
        <v>2327542.71</v>
      </c>
      <c r="M110" s="15">
        <v>1894319.73</v>
      </c>
      <c r="N110" t="s">
        <v>22</v>
      </c>
      <c r="O110" s="15">
        <v>2891680.17</v>
      </c>
      <c r="P110" s="15">
        <v>1261733.75</v>
      </c>
      <c r="Q110" t="s">
        <v>22</v>
      </c>
      <c r="R110" s="15">
        <v>1598608.68</v>
      </c>
      <c r="S110" s="15">
        <v>2062613.36</v>
      </c>
      <c r="T110" t="s">
        <v>22</v>
      </c>
      <c r="U110" s="15">
        <v>1827128.79</v>
      </c>
      <c r="V110" s="15">
        <v>3774844.12</v>
      </c>
      <c r="W110" t="s">
        <v>22</v>
      </c>
      <c r="X110" s="15">
        <v>2315045.05</v>
      </c>
      <c r="Y110" s="15">
        <v>3843642.01</v>
      </c>
      <c r="Z110" t="s">
        <v>22</v>
      </c>
      <c r="AA110" s="15">
        <v>2239251.41</v>
      </c>
      <c r="AB110" s="15">
        <v>3581607.98</v>
      </c>
      <c r="AC110" t="s">
        <v>22</v>
      </c>
      <c r="AD110" s="15">
        <v>2442262.03</v>
      </c>
      <c r="AE110" s="15">
        <v>3907016.9</v>
      </c>
      <c r="AF110" t="s">
        <v>22</v>
      </c>
      <c r="AG110" t="s">
        <v>134</v>
      </c>
      <c r="AH110" s="2">
        <v>2633301.68</v>
      </c>
      <c r="AI110" s="2">
        <v>2555879.84</v>
      </c>
      <c r="AJ110" t="s">
        <v>22</v>
      </c>
      <c r="AK110" s="16">
        <v>2301248.41</v>
      </c>
      <c r="AL110" s="16">
        <v>3449467.71</v>
      </c>
      <c r="AM110" t="s">
        <v>22</v>
      </c>
      <c r="AN110" s="2">
        <v>2880528.4</v>
      </c>
      <c r="AO110" s="2">
        <v>2165633.89</v>
      </c>
      <c r="AP110" s="2">
        <v>2966494.83</v>
      </c>
      <c r="AQ110" s="2">
        <v>2922704.86</v>
      </c>
      <c r="AR110" s="3">
        <v>2628895.9</v>
      </c>
      <c r="AS110" s="3">
        <v>2768337.99</v>
      </c>
      <c r="AT110" s="3">
        <v>1996116.12</v>
      </c>
      <c r="AU110" s="3">
        <v>4470415.91</v>
      </c>
      <c r="AV110" s="3">
        <v>2713449.15</v>
      </c>
      <c r="AW110" s="3">
        <v>3674856.88</v>
      </c>
      <c r="AX110" s="3">
        <v>3297358.78</v>
      </c>
      <c r="AY110" s="23">
        <v>5582209.13</v>
      </c>
      <c r="AZ110" s="16">
        <f t="shared" si="1"/>
        <v>40133336.199999996</v>
      </c>
      <c r="BA110" s="16">
        <f t="shared" si="1"/>
        <v>56965161.04000001</v>
      </c>
    </row>
    <row r="111" spans="1:53" ht="12.75">
      <c r="A111" t="s">
        <v>10</v>
      </c>
      <c r="C111" s="15">
        <v>2261111.36</v>
      </c>
      <c r="D111" s="15">
        <v>12744088.66</v>
      </c>
      <c r="E111" t="s">
        <v>22</v>
      </c>
      <c r="F111" s="15">
        <v>6060996.579999999</v>
      </c>
      <c r="G111" s="15">
        <v>13418071.620000001</v>
      </c>
      <c r="H111" t="s">
        <v>22</v>
      </c>
      <c r="I111" s="15">
        <v>11377223.799999999</v>
      </c>
      <c r="J111" s="15">
        <v>16968953.38</v>
      </c>
      <c r="K111" t="s">
        <v>22</v>
      </c>
      <c r="L111" s="15">
        <v>12088946.22</v>
      </c>
      <c r="M111" s="15">
        <v>21293504.11</v>
      </c>
      <c r="N111" t="s">
        <v>22</v>
      </c>
      <c r="O111" s="15">
        <v>10578536.42</v>
      </c>
      <c r="P111" s="15">
        <v>24067382.16</v>
      </c>
      <c r="Q111" t="s">
        <v>22</v>
      </c>
      <c r="R111" s="15">
        <v>14081356.71</v>
      </c>
      <c r="S111" s="15">
        <v>27305154.02</v>
      </c>
      <c r="T111" t="s">
        <v>22</v>
      </c>
      <c r="U111" s="15">
        <v>11271280.53</v>
      </c>
      <c r="V111" s="15">
        <v>25087463.779999997</v>
      </c>
      <c r="W111" t="s">
        <v>22</v>
      </c>
      <c r="X111" s="15">
        <v>16140303.83</v>
      </c>
      <c r="Y111" s="15">
        <v>43720656.77</v>
      </c>
      <c r="Z111" t="s">
        <v>22</v>
      </c>
      <c r="AA111" s="15">
        <v>44252826.63999999</v>
      </c>
      <c r="AB111" s="15">
        <v>43253991.24</v>
      </c>
      <c r="AC111" t="s">
        <v>22</v>
      </c>
      <c r="AD111" s="15">
        <v>10996768.21</v>
      </c>
      <c r="AE111" s="15">
        <v>41181099.33</v>
      </c>
      <c r="AF111" t="s">
        <v>22</v>
      </c>
      <c r="AG111" t="s">
        <v>10</v>
      </c>
      <c r="AH111" s="2">
        <v>34862696.35</v>
      </c>
      <c r="AI111" s="2">
        <v>51041737.96</v>
      </c>
      <c r="AJ111" t="s">
        <v>22</v>
      </c>
      <c r="AK111" s="16">
        <v>60692943.47</v>
      </c>
      <c r="AL111" s="16">
        <v>113315254.92999999</v>
      </c>
      <c r="AM111" t="s">
        <v>22</v>
      </c>
      <c r="AN111" s="2">
        <v>53388921.9</v>
      </c>
      <c r="AO111" s="2">
        <v>70393381.25</v>
      </c>
      <c r="AP111" s="2">
        <v>82379543.15</v>
      </c>
      <c r="AQ111" s="2">
        <v>136451460.48</v>
      </c>
      <c r="AR111" s="3">
        <v>112661178.92</v>
      </c>
      <c r="AS111" s="3">
        <v>142115829.77</v>
      </c>
      <c r="AT111" s="3">
        <v>101545904.33</v>
      </c>
      <c r="AU111" s="3">
        <f>131571749.98+20961461.4</f>
        <v>152533211.38</v>
      </c>
      <c r="AV111" s="3">
        <v>183152749.08</v>
      </c>
      <c r="AW111" s="3">
        <v>163441692.68</v>
      </c>
      <c r="AX111" s="3">
        <f>62525489.03+36483338.76</f>
        <v>99008827.78999999</v>
      </c>
      <c r="AY111" s="23">
        <f>126219671.61+22413628.94</f>
        <v>148633300.55</v>
      </c>
      <c r="AZ111" s="16">
        <f t="shared" si="1"/>
        <v>864541003.93</v>
      </c>
      <c r="BA111" s="16">
        <f t="shared" si="1"/>
        <v>1234222145.4099998</v>
      </c>
    </row>
    <row r="112" spans="3:51" ht="12.75">
      <c r="C112" s="15"/>
      <c r="D112" s="15"/>
      <c r="E112" t="s">
        <v>22</v>
      </c>
      <c r="F112" s="15"/>
      <c r="G112" s="15"/>
      <c r="H112" t="s">
        <v>22</v>
      </c>
      <c r="I112" s="15"/>
      <c r="J112" s="15"/>
      <c r="K112" t="s">
        <v>22</v>
      </c>
      <c r="L112" s="15"/>
      <c r="M112" s="15"/>
      <c r="N112" t="s">
        <v>22</v>
      </c>
      <c r="O112" s="15"/>
      <c r="P112" s="15"/>
      <c r="Q112" t="s">
        <v>22</v>
      </c>
      <c r="R112" s="15"/>
      <c r="S112" s="15"/>
      <c r="T112" t="s">
        <v>22</v>
      </c>
      <c r="U112" s="15"/>
      <c r="V112" s="15"/>
      <c r="W112" t="s">
        <v>22</v>
      </c>
      <c r="X112" s="15"/>
      <c r="Y112" s="15"/>
      <c r="Z112" t="s">
        <v>22</v>
      </c>
      <c r="AA112" s="15"/>
      <c r="AB112" s="15"/>
      <c r="AC112" t="s">
        <v>22</v>
      </c>
      <c r="AD112" s="15"/>
      <c r="AE112" s="15"/>
      <c r="AF112" t="s">
        <v>22</v>
      </c>
      <c r="AJ112" t="s">
        <v>22</v>
      </c>
      <c r="AM112" t="s">
        <v>22</v>
      </c>
      <c r="AN112" s="2"/>
      <c r="AO112" s="2"/>
      <c r="AP112" s="2"/>
      <c r="AQ112" s="2"/>
      <c r="AX112" s="3" t="s">
        <v>11</v>
      </c>
      <c r="AY112" s="24" t="s">
        <v>11</v>
      </c>
    </row>
    <row r="113" spans="3:53" ht="13.5" thickBot="1">
      <c r="C113" s="41">
        <f>SUM(C11:C112)</f>
        <v>367620497.3899998</v>
      </c>
      <c r="D113" s="41">
        <f>SUM(D11:D112)</f>
        <v>627417278.3626038</v>
      </c>
      <c r="E113" t="s">
        <v>22</v>
      </c>
      <c r="F113" s="41">
        <f>SUM(F11:F112)</f>
        <v>381618094.39999986</v>
      </c>
      <c r="G113" s="41">
        <f>SUM(G11:G112)</f>
        <v>712747895.0599997</v>
      </c>
      <c r="H113" t="s">
        <v>22</v>
      </c>
      <c r="I113" s="41">
        <f>SUM(I11:I112)</f>
        <v>379392228.4399998</v>
      </c>
      <c r="J113" s="41">
        <f>SUM(J11:J112)</f>
        <v>743606521.25</v>
      </c>
      <c r="K113" t="s">
        <v>22</v>
      </c>
      <c r="L113" s="41">
        <f>SUM(L11:L112)</f>
        <v>418008560.84999996</v>
      </c>
      <c r="M113" s="41">
        <f>SUM(M11:M112)</f>
        <v>808582086.1800001</v>
      </c>
      <c r="N113" t="s">
        <v>22</v>
      </c>
      <c r="O113" s="41">
        <f>SUM(O11:O112)</f>
        <v>450807720.86</v>
      </c>
      <c r="P113" s="41">
        <f>SUM(P11:P112)</f>
        <v>931247095.0699999</v>
      </c>
      <c r="Q113" t="s">
        <v>22</v>
      </c>
      <c r="R113" s="41">
        <f>SUM(R11:R112)</f>
        <v>473594142.3899999</v>
      </c>
      <c r="S113" s="41">
        <f>SUM(S11:S112)</f>
        <v>982233657.7199999</v>
      </c>
      <c r="T113" t="s">
        <v>22</v>
      </c>
      <c r="U113" s="41">
        <f>SUM(U11:U112)</f>
        <v>470639165.7099999</v>
      </c>
      <c r="V113" s="41">
        <f>SUM(V11:V112)</f>
        <v>997089541.4699999</v>
      </c>
      <c r="W113" t="s">
        <v>22</v>
      </c>
      <c r="X113" s="41">
        <f>SUM(X11:X112)</f>
        <v>499744268.7300001</v>
      </c>
      <c r="Y113" s="41">
        <f>SUM(Y11:Y112)</f>
        <v>1131278984.3899999</v>
      </c>
      <c r="Z113" t="s">
        <v>22</v>
      </c>
      <c r="AA113" s="41">
        <f>SUM(AA11:AA112)</f>
        <v>565762719.48</v>
      </c>
      <c r="AB113" s="41">
        <f>SUM(AB11:AB112)</f>
        <v>1327017548.4</v>
      </c>
      <c r="AC113" t="s">
        <v>22</v>
      </c>
      <c r="AD113" s="41">
        <f>SUM(AD11:AD112)</f>
        <v>475203313.51999986</v>
      </c>
      <c r="AE113" s="41">
        <f>SUM(AE11:AE112)</f>
        <v>1455683504.6600003</v>
      </c>
      <c r="AF113" t="s">
        <v>22</v>
      </c>
      <c r="AH113" s="42">
        <f>SUM(AH11:AH112)</f>
        <v>461814764.9999998</v>
      </c>
      <c r="AI113" s="42">
        <f>SUM(AI11:AI112)</f>
        <v>1246938132.6319997</v>
      </c>
      <c r="AJ113" t="s">
        <v>22</v>
      </c>
      <c r="AK113" s="42">
        <f>SUM(AK11:AK112)</f>
        <v>531442563.1400001</v>
      </c>
      <c r="AL113" s="42">
        <f>SUM(AL11:AL112)</f>
        <v>1775024427.9100006</v>
      </c>
      <c r="AM113" s="42"/>
      <c r="AN113" s="42">
        <f aca="true" t="shared" si="2" ref="AN113:BA113">SUM(AN11:AN112)</f>
        <v>602033302.36</v>
      </c>
      <c r="AO113" s="42">
        <f t="shared" si="2"/>
        <v>1811048310.5700002</v>
      </c>
      <c r="AP113" s="42">
        <f t="shared" si="2"/>
        <v>717593032.03</v>
      </c>
      <c r="AQ113" s="42">
        <f t="shared" si="2"/>
        <v>1810975348.1699998</v>
      </c>
      <c r="AR113" s="42">
        <f t="shared" si="2"/>
        <v>804618712.9699999</v>
      </c>
      <c r="AS113" s="42">
        <f t="shared" si="2"/>
        <v>2078922110.5200002</v>
      </c>
      <c r="AT113" s="42">
        <f t="shared" si="2"/>
        <v>731741502.8699999</v>
      </c>
      <c r="AU113" s="42">
        <f t="shared" si="2"/>
        <v>2297992503.7800007</v>
      </c>
      <c r="AV113" s="42">
        <f t="shared" si="2"/>
        <v>760306069.0100001</v>
      </c>
      <c r="AW113" s="42">
        <f t="shared" si="2"/>
        <v>2094305925.2499993</v>
      </c>
      <c r="AX113" s="42">
        <f>SUM(AX11:AX112)</f>
        <v>797441709.4100001</v>
      </c>
      <c r="AY113" s="43">
        <v>1937055130.5599995</v>
      </c>
      <c r="AZ113" s="42">
        <f t="shared" si="2"/>
        <v>9521761871.17</v>
      </c>
      <c r="BA113" s="42">
        <f t="shared" si="2"/>
        <v>24141754723.592007</v>
      </c>
    </row>
    <row r="114" spans="3:30" ht="13.5" thickTop="1">
      <c r="C114" s="15"/>
      <c r="D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</row>
    <row r="115" spans="3:30" ht="12.75">
      <c r="C115" s="15"/>
      <c r="D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</row>
    <row r="116" spans="3:30" ht="12.75">
      <c r="C116" s="15"/>
      <c r="D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3:30" ht="12.75">
      <c r="C117" s="15"/>
      <c r="D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3" ht="12.75">
      <c r="A118" s="1"/>
      <c r="C118" s="15"/>
      <c r="D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G118" s="1"/>
    </row>
    <row r="119" spans="3:30" ht="12.75">
      <c r="C119" s="19"/>
      <c r="D119" s="19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</row>
    <row r="120" spans="3:30" ht="12.75">
      <c r="C120" s="15"/>
      <c r="D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9"/>
    </row>
    <row r="128" spans="3:4" ht="12.75">
      <c r="C128" s="19"/>
      <c r="D128" s="19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9"/>
      <c r="D138" s="19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Mobility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Conrad</dc:creator>
  <cp:keywords/>
  <dc:description/>
  <cp:lastModifiedBy>COC_MPO</cp:lastModifiedBy>
  <cp:lastPrinted>2014-02-18T18:33:27Z</cp:lastPrinted>
  <dcterms:created xsi:type="dcterms:W3CDTF">2008-01-04T19:55:08Z</dcterms:created>
  <dcterms:modified xsi:type="dcterms:W3CDTF">2022-03-08T20:20:32Z</dcterms:modified>
  <cp:category/>
  <cp:version/>
  <cp:contentType/>
  <cp:contentStatus/>
</cp:coreProperties>
</file>